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4915" windowHeight="12015"/>
  </bookViews>
  <sheets>
    <sheet name="VOLUMI_CG" sheetId="1" r:id="rId1"/>
    <sheet name="Foglio3" sheetId="3" r:id="rId2"/>
  </sheets>
  <calcPr calcId="144525"/>
</workbook>
</file>

<file path=xl/calcChain.xml><?xml version="1.0" encoding="utf-8"?>
<calcChain xmlns="http://schemas.openxmlformats.org/spreadsheetml/2006/main">
  <c r="R56" i="1" l="1"/>
  <c r="S56" i="1"/>
  <c r="R57" i="1"/>
  <c r="S57" i="1" s="1"/>
  <c r="R58" i="1"/>
  <c r="S58" i="1"/>
  <c r="R59" i="1"/>
  <c r="S59" i="1" s="1"/>
  <c r="R60" i="1"/>
  <c r="S60" i="1"/>
  <c r="R61" i="1"/>
  <c r="S61" i="1" s="1"/>
  <c r="R62" i="1"/>
  <c r="S62" i="1"/>
  <c r="R63" i="1"/>
  <c r="S63" i="1" s="1"/>
  <c r="R64" i="1"/>
  <c r="S64" i="1"/>
  <c r="R65" i="1"/>
  <c r="S65" i="1" s="1"/>
  <c r="R66" i="1"/>
  <c r="S66" i="1"/>
  <c r="R67" i="1"/>
  <c r="S67" i="1" s="1"/>
  <c r="R68" i="1"/>
  <c r="S68" i="1"/>
  <c r="R69" i="1"/>
  <c r="S69" i="1" s="1"/>
  <c r="R70" i="1"/>
  <c r="S70" i="1"/>
  <c r="R71" i="1"/>
  <c r="S71" i="1" s="1"/>
  <c r="R72" i="1"/>
  <c r="S72" i="1"/>
  <c r="R73" i="1"/>
  <c r="S73" i="1" s="1"/>
  <c r="R74" i="1"/>
  <c r="S74" i="1"/>
  <c r="R75" i="1"/>
  <c r="S75" i="1" s="1"/>
  <c r="R76" i="1"/>
  <c r="S76" i="1" s="1"/>
  <c r="R77" i="1"/>
  <c r="S77" i="1" s="1"/>
  <c r="R78" i="1"/>
  <c r="S78" i="1" s="1"/>
  <c r="R79" i="1"/>
  <c r="S79" i="1" s="1"/>
  <c r="R80" i="1"/>
  <c r="S80" i="1"/>
  <c r="R81" i="1"/>
  <c r="S81" i="1" s="1"/>
  <c r="R82" i="1"/>
  <c r="S82" i="1"/>
  <c r="R83" i="1"/>
  <c r="S83" i="1" s="1"/>
  <c r="R84" i="1"/>
  <c r="S84" i="1"/>
  <c r="R85" i="1"/>
  <c r="S85" i="1" s="1"/>
  <c r="R86" i="1"/>
  <c r="S86" i="1"/>
  <c r="R87" i="1"/>
  <c r="S87" i="1" s="1"/>
  <c r="R88" i="1"/>
  <c r="S88" i="1"/>
  <c r="R89" i="1"/>
  <c r="S89" i="1" s="1"/>
  <c r="R90" i="1"/>
  <c r="S90" i="1"/>
  <c r="R91" i="1"/>
  <c r="S91" i="1" s="1"/>
  <c r="R92" i="1"/>
  <c r="S92" i="1"/>
  <c r="R93" i="1"/>
  <c r="S93" i="1" s="1"/>
  <c r="R94" i="1"/>
  <c r="S94" i="1"/>
  <c r="R95" i="1"/>
  <c r="S95" i="1" s="1"/>
  <c r="R96" i="1"/>
  <c r="S96" i="1"/>
  <c r="R97" i="1"/>
  <c r="S97" i="1" s="1"/>
  <c r="R98" i="1"/>
  <c r="S98" i="1"/>
  <c r="R99" i="1"/>
  <c r="S99" i="1" s="1"/>
  <c r="R100" i="1"/>
  <c r="S100" i="1"/>
  <c r="S55" i="1"/>
  <c r="R55" i="1"/>
  <c r="O56" i="1"/>
  <c r="O101" i="1" s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55" i="1"/>
  <c r="C56" i="1"/>
  <c r="D56" i="1"/>
  <c r="E56" i="1"/>
  <c r="F56" i="1"/>
  <c r="G56" i="1"/>
  <c r="H56" i="1"/>
  <c r="I56" i="1"/>
  <c r="J56" i="1"/>
  <c r="K56" i="1"/>
  <c r="L56" i="1"/>
  <c r="M56" i="1"/>
  <c r="N56" i="1"/>
  <c r="C57" i="1"/>
  <c r="D57" i="1"/>
  <c r="E57" i="1"/>
  <c r="F57" i="1"/>
  <c r="G57" i="1"/>
  <c r="H57" i="1"/>
  <c r="I57" i="1"/>
  <c r="J57" i="1"/>
  <c r="K57" i="1"/>
  <c r="L57" i="1"/>
  <c r="M57" i="1"/>
  <c r="N57" i="1"/>
  <c r="C58" i="1"/>
  <c r="D58" i="1"/>
  <c r="E58" i="1"/>
  <c r="F58" i="1"/>
  <c r="G58" i="1"/>
  <c r="H58" i="1"/>
  <c r="I58" i="1"/>
  <c r="J58" i="1"/>
  <c r="K58" i="1"/>
  <c r="L58" i="1"/>
  <c r="M58" i="1"/>
  <c r="N58" i="1"/>
  <c r="C59" i="1"/>
  <c r="D59" i="1"/>
  <c r="E59" i="1"/>
  <c r="F59" i="1"/>
  <c r="G59" i="1"/>
  <c r="H59" i="1"/>
  <c r="I59" i="1"/>
  <c r="J59" i="1"/>
  <c r="K59" i="1"/>
  <c r="L59" i="1"/>
  <c r="M59" i="1"/>
  <c r="N59" i="1"/>
  <c r="C60" i="1"/>
  <c r="D60" i="1"/>
  <c r="E60" i="1"/>
  <c r="F60" i="1"/>
  <c r="G60" i="1"/>
  <c r="H60" i="1"/>
  <c r="I60" i="1"/>
  <c r="J60" i="1"/>
  <c r="K60" i="1"/>
  <c r="L60" i="1"/>
  <c r="M60" i="1"/>
  <c r="N60" i="1"/>
  <c r="C61" i="1"/>
  <c r="D61" i="1"/>
  <c r="E61" i="1"/>
  <c r="F61" i="1"/>
  <c r="G61" i="1"/>
  <c r="H61" i="1"/>
  <c r="I61" i="1"/>
  <c r="J61" i="1"/>
  <c r="K61" i="1"/>
  <c r="L61" i="1"/>
  <c r="M61" i="1"/>
  <c r="N61" i="1"/>
  <c r="C62" i="1"/>
  <c r="D62" i="1"/>
  <c r="E62" i="1"/>
  <c r="F62" i="1"/>
  <c r="G62" i="1"/>
  <c r="H62" i="1"/>
  <c r="I62" i="1"/>
  <c r="J62" i="1"/>
  <c r="K62" i="1"/>
  <c r="L62" i="1"/>
  <c r="M62" i="1"/>
  <c r="N62" i="1"/>
  <c r="C63" i="1"/>
  <c r="D63" i="1"/>
  <c r="E63" i="1"/>
  <c r="F63" i="1"/>
  <c r="G63" i="1"/>
  <c r="H63" i="1"/>
  <c r="I63" i="1"/>
  <c r="J63" i="1"/>
  <c r="K63" i="1"/>
  <c r="L63" i="1"/>
  <c r="M63" i="1"/>
  <c r="N63" i="1"/>
  <c r="C64" i="1"/>
  <c r="D64" i="1"/>
  <c r="E64" i="1"/>
  <c r="F64" i="1"/>
  <c r="G64" i="1"/>
  <c r="H64" i="1"/>
  <c r="I64" i="1"/>
  <c r="J64" i="1"/>
  <c r="K64" i="1"/>
  <c r="L64" i="1"/>
  <c r="M64" i="1"/>
  <c r="N64" i="1"/>
  <c r="C65" i="1"/>
  <c r="D65" i="1"/>
  <c r="E65" i="1"/>
  <c r="F65" i="1"/>
  <c r="G65" i="1"/>
  <c r="H65" i="1"/>
  <c r="I65" i="1"/>
  <c r="J65" i="1"/>
  <c r="K65" i="1"/>
  <c r="L65" i="1"/>
  <c r="M65" i="1"/>
  <c r="N65" i="1"/>
  <c r="C66" i="1"/>
  <c r="D66" i="1"/>
  <c r="E66" i="1"/>
  <c r="F66" i="1"/>
  <c r="G66" i="1"/>
  <c r="H66" i="1"/>
  <c r="I66" i="1"/>
  <c r="J66" i="1"/>
  <c r="K66" i="1"/>
  <c r="L66" i="1"/>
  <c r="M66" i="1"/>
  <c r="N66" i="1"/>
  <c r="C67" i="1"/>
  <c r="D67" i="1"/>
  <c r="E67" i="1"/>
  <c r="F67" i="1"/>
  <c r="G67" i="1"/>
  <c r="H67" i="1"/>
  <c r="I67" i="1"/>
  <c r="J67" i="1"/>
  <c r="K67" i="1"/>
  <c r="L67" i="1"/>
  <c r="M67" i="1"/>
  <c r="N67" i="1"/>
  <c r="C68" i="1"/>
  <c r="D68" i="1"/>
  <c r="E68" i="1"/>
  <c r="F68" i="1"/>
  <c r="G68" i="1"/>
  <c r="H68" i="1"/>
  <c r="I68" i="1"/>
  <c r="J68" i="1"/>
  <c r="K68" i="1"/>
  <c r="L68" i="1"/>
  <c r="M68" i="1"/>
  <c r="N68" i="1"/>
  <c r="C69" i="1"/>
  <c r="D69" i="1"/>
  <c r="E69" i="1"/>
  <c r="F69" i="1"/>
  <c r="G69" i="1"/>
  <c r="H69" i="1"/>
  <c r="I69" i="1"/>
  <c r="J69" i="1"/>
  <c r="K69" i="1"/>
  <c r="L69" i="1"/>
  <c r="M69" i="1"/>
  <c r="N69" i="1"/>
  <c r="C70" i="1"/>
  <c r="D70" i="1"/>
  <c r="E70" i="1"/>
  <c r="F70" i="1"/>
  <c r="G70" i="1"/>
  <c r="H70" i="1"/>
  <c r="I70" i="1"/>
  <c r="J70" i="1"/>
  <c r="K70" i="1"/>
  <c r="L70" i="1"/>
  <c r="M70" i="1"/>
  <c r="N70" i="1"/>
  <c r="C71" i="1"/>
  <c r="D71" i="1"/>
  <c r="E71" i="1"/>
  <c r="F71" i="1"/>
  <c r="G71" i="1"/>
  <c r="H71" i="1"/>
  <c r="I71" i="1"/>
  <c r="J71" i="1"/>
  <c r="K71" i="1"/>
  <c r="L71" i="1"/>
  <c r="M71" i="1"/>
  <c r="N71" i="1"/>
  <c r="C72" i="1"/>
  <c r="D72" i="1"/>
  <c r="E72" i="1"/>
  <c r="F72" i="1"/>
  <c r="G72" i="1"/>
  <c r="H72" i="1"/>
  <c r="I72" i="1"/>
  <c r="J72" i="1"/>
  <c r="K72" i="1"/>
  <c r="L72" i="1"/>
  <c r="M72" i="1"/>
  <c r="N72" i="1"/>
  <c r="C73" i="1"/>
  <c r="D73" i="1"/>
  <c r="E73" i="1"/>
  <c r="F73" i="1"/>
  <c r="G73" i="1"/>
  <c r="H73" i="1"/>
  <c r="I73" i="1"/>
  <c r="J73" i="1"/>
  <c r="K73" i="1"/>
  <c r="L73" i="1"/>
  <c r="M73" i="1"/>
  <c r="N73" i="1"/>
  <c r="C74" i="1"/>
  <c r="D74" i="1"/>
  <c r="E74" i="1"/>
  <c r="F74" i="1"/>
  <c r="G74" i="1"/>
  <c r="H74" i="1"/>
  <c r="I74" i="1"/>
  <c r="J74" i="1"/>
  <c r="K74" i="1"/>
  <c r="L74" i="1"/>
  <c r="M74" i="1"/>
  <c r="N74" i="1"/>
  <c r="C75" i="1"/>
  <c r="D75" i="1"/>
  <c r="E75" i="1"/>
  <c r="F75" i="1"/>
  <c r="G75" i="1"/>
  <c r="H75" i="1"/>
  <c r="I75" i="1"/>
  <c r="J75" i="1"/>
  <c r="K75" i="1"/>
  <c r="L75" i="1"/>
  <c r="M75" i="1"/>
  <c r="N75" i="1"/>
  <c r="C76" i="1"/>
  <c r="D76" i="1"/>
  <c r="E76" i="1"/>
  <c r="F76" i="1"/>
  <c r="G76" i="1"/>
  <c r="H76" i="1"/>
  <c r="I76" i="1"/>
  <c r="J76" i="1"/>
  <c r="K76" i="1"/>
  <c r="L76" i="1"/>
  <c r="M76" i="1"/>
  <c r="N76" i="1"/>
  <c r="C77" i="1"/>
  <c r="D77" i="1"/>
  <c r="E77" i="1"/>
  <c r="F77" i="1"/>
  <c r="G77" i="1"/>
  <c r="H77" i="1"/>
  <c r="I77" i="1"/>
  <c r="J77" i="1"/>
  <c r="K77" i="1"/>
  <c r="L77" i="1"/>
  <c r="M77" i="1"/>
  <c r="N77" i="1"/>
  <c r="C78" i="1"/>
  <c r="D78" i="1"/>
  <c r="E78" i="1"/>
  <c r="F78" i="1"/>
  <c r="G78" i="1"/>
  <c r="H78" i="1"/>
  <c r="I78" i="1"/>
  <c r="J78" i="1"/>
  <c r="K78" i="1"/>
  <c r="L78" i="1"/>
  <c r="M78" i="1"/>
  <c r="N78" i="1"/>
  <c r="C79" i="1"/>
  <c r="D79" i="1"/>
  <c r="E79" i="1"/>
  <c r="F79" i="1"/>
  <c r="G79" i="1"/>
  <c r="H79" i="1"/>
  <c r="I79" i="1"/>
  <c r="J79" i="1"/>
  <c r="K79" i="1"/>
  <c r="L79" i="1"/>
  <c r="M79" i="1"/>
  <c r="N79" i="1"/>
  <c r="C80" i="1"/>
  <c r="D80" i="1"/>
  <c r="E80" i="1"/>
  <c r="F80" i="1"/>
  <c r="G80" i="1"/>
  <c r="H80" i="1"/>
  <c r="I80" i="1"/>
  <c r="J80" i="1"/>
  <c r="K80" i="1"/>
  <c r="L80" i="1"/>
  <c r="M80" i="1"/>
  <c r="N80" i="1"/>
  <c r="C81" i="1"/>
  <c r="D81" i="1"/>
  <c r="E81" i="1"/>
  <c r="F81" i="1"/>
  <c r="G81" i="1"/>
  <c r="H81" i="1"/>
  <c r="I81" i="1"/>
  <c r="J81" i="1"/>
  <c r="K81" i="1"/>
  <c r="L81" i="1"/>
  <c r="M81" i="1"/>
  <c r="N81" i="1"/>
  <c r="C82" i="1"/>
  <c r="D82" i="1"/>
  <c r="E82" i="1"/>
  <c r="F82" i="1"/>
  <c r="G82" i="1"/>
  <c r="H82" i="1"/>
  <c r="I82" i="1"/>
  <c r="J82" i="1"/>
  <c r="K82" i="1"/>
  <c r="L82" i="1"/>
  <c r="M82" i="1"/>
  <c r="N82" i="1"/>
  <c r="C83" i="1"/>
  <c r="D83" i="1"/>
  <c r="E83" i="1"/>
  <c r="F83" i="1"/>
  <c r="G83" i="1"/>
  <c r="H83" i="1"/>
  <c r="I83" i="1"/>
  <c r="J83" i="1"/>
  <c r="K83" i="1"/>
  <c r="L83" i="1"/>
  <c r="M83" i="1"/>
  <c r="N83" i="1"/>
  <c r="C84" i="1"/>
  <c r="D84" i="1"/>
  <c r="E84" i="1"/>
  <c r="F84" i="1"/>
  <c r="G84" i="1"/>
  <c r="H84" i="1"/>
  <c r="I84" i="1"/>
  <c r="J84" i="1"/>
  <c r="K84" i="1"/>
  <c r="L84" i="1"/>
  <c r="M84" i="1"/>
  <c r="N84" i="1"/>
  <c r="C85" i="1"/>
  <c r="D85" i="1"/>
  <c r="E85" i="1"/>
  <c r="F85" i="1"/>
  <c r="G85" i="1"/>
  <c r="H85" i="1"/>
  <c r="I85" i="1"/>
  <c r="J85" i="1"/>
  <c r="K85" i="1"/>
  <c r="L85" i="1"/>
  <c r="M85" i="1"/>
  <c r="N85" i="1"/>
  <c r="C86" i="1"/>
  <c r="D86" i="1"/>
  <c r="E86" i="1"/>
  <c r="F86" i="1"/>
  <c r="G86" i="1"/>
  <c r="H86" i="1"/>
  <c r="I86" i="1"/>
  <c r="J86" i="1"/>
  <c r="K86" i="1"/>
  <c r="L86" i="1"/>
  <c r="M86" i="1"/>
  <c r="N86" i="1"/>
  <c r="C87" i="1"/>
  <c r="D87" i="1"/>
  <c r="E87" i="1"/>
  <c r="F87" i="1"/>
  <c r="G87" i="1"/>
  <c r="H87" i="1"/>
  <c r="I87" i="1"/>
  <c r="J87" i="1"/>
  <c r="K87" i="1"/>
  <c r="L87" i="1"/>
  <c r="M87" i="1"/>
  <c r="N87" i="1"/>
  <c r="C88" i="1"/>
  <c r="D88" i="1"/>
  <c r="E88" i="1"/>
  <c r="F88" i="1"/>
  <c r="G88" i="1"/>
  <c r="H88" i="1"/>
  <c r="I88" i="1"/>
  <c r="J88" i="1"/>
  <c r="K88" i="1"/>
  <c r="L88" i="1"/>
  <c r="M88" i="1"/>
  <c r="N88" i="1"/>
  <c r="C89" i="1"/>
  <c r="D89" i="1"/>
  <c r="E89" i="1"/>
  <c r="F89" i="1"/>
  <c r="G89" i="1"/>
  <c r="H89" i="1"/>
  <c r="I89" i="1"/>
  <c r="J89" i="1"/>
  <c r="K89" i="1"/>
  <c r="L89" i="1"/>
  <c r="M89" i="1"/>
  <c r="N89" i="1"/>
  <c r="C90" i="1"/>
  <c r="D90" i="1"/>
  <c r="E90" i="1"/>
  <c r="F90" i="1"/>
  <c r="G90" i="1"/>
  <c r="H90" i="1"/>
  <c r="I90" i="1"/>
  <c r="J90" i="1"/>
  <c r="K90" i="1"/>
  <c r="L90" i="1"/>
  <c r="M90" i="1"/>
  <c r="N90" i="1"/>
  <c r="C91" i="1"/>
  <c r="D91" i="1"/>
  <c r="E91" i="1"/>
  <c r="F91" i="1"/>
  <c r="G91" i="1"/>
  <c r="H91" i="1"/>
  <c r="I91" i="1"/>
  <c r="J91" i="1"/>
  <c r="K91" i="1"/>
  <c r="L91" i="1"/>
  <c r="M91" i="1"/>
  <c r="N91" i="1"/>
  <c r="C92" i="1"/>
  <c r="D92" i="1"/>
  <c r="E92" i="1"/>
  <c r="F92" i="1"/>
  <c r="G92" i="1"/>
  <c r="H92" i="1"/>
  <c r="I92" i="1"/>
  <c r="J92" i="1"/>
  <c r="K92" i="1"/>
  <c r="L92" i="1"/>
  <c r="M92" i="1"/>
  <c r="N92" i="1"/>
  <c r="C93" i="1"/>
  <c r="D93" i="1"/>
  <c r="E93" i="1"/>
  <c r="F93" i="1"/>
  <c r="G93" i="1"/>
  <c r="H93" i="1"/>
  <c r="I93" i="1"/>
  <c r="J93" i="1"/>
  <c r="K93" i="1"/>
  <c r="L93" i="1"/>
  <c r="M93" i="1"/>
  <c r="N93" i="1"/>
  <c r="C94" i="1"/>
  <c r="D94" i="1"/>
  <c r="E94" i="1"/>
  <c r="F94" i="1"/>
  <c r="G94" i="1"/>
  <c r="H94" i="1"/>
  <c r="I94" i="1"/>
  <c r="J94" i="1"/>
  <c r="K94" i="1"/>
  <c r="L94" i="1"/>
  <c r="M94" i="1"/>
  <c r="N94" i="1"/>
  <c r="C95" i="1"/>
  <c r="D95" i="1"/>
  <c r="E95" i="1"/>
  <c r="F95" i="1"/>
  <c r="G95" i="1"/>
  <c r="H95" i="1"/>
  <c r="I95" i="1"/>
  <c r="J95" i="1"/>
  <c r="K95" i="1"/>
  <c r="L95" i="1"/>
  <c r="M95" i="1"/>
  <c r="N95" i="1"/>
  <c r="C96" i="1"/>
  <c r="D96" i="1"/>
  <c r="E96" i="1"/>
  <c r="F96" i="1"/>
  <c r="G96" i="1"/>
  <c r="H96" i="1"/>
  <c r="I96" i="1"/>
  <c r="J96" i="1"/>
  <c r="K96" i="1"/>
  <c r="L96" i="1"/>
  <c r="M96" i="1"/>
  <c r="N96" i="1"/>
  <c r="C97" i="1"/>
  <c r="D97" i="1"/>
  <c r="E97" i="1"/>
  <c r="F97" i="1"/>
  <c r="G97" i="1"/>
  <c r="H97" i="1"/>
  <c r="I97" i="1"/>
  <c r="J97" i="1"/>
  <c r="K97" i="1"/>
  <c r="L97" i="1"/>
  <c r="M97" i="1"/>
  <c r="N97" i="1"/>
  <c r="C98" i="1"/>
  <c r="D98" i="1"/>
  <c r="E98" i="1"/>
  <c r="F98" i="1"/>
  <c r="G98" i="1"/>
  <c r="H98" i="1"/>
  <c r="I98" i="1"/>
  <c r="J98" i="1"/>
  <c r="K98" i="1"/>
  <c r="L98" i="1"/>
  <c r="M98" i="1"/>
  <c r="N98" i="1"/>
  <c r="C99" i="1"/>
  <c r="D99" i="1"/>
  <c r="E99" i="1"/>
  <c r="F99" i="1"/>
  <c r="G99" i="1"/>
  <c r="H99" i="1"/>
  <c r="I99" i="1"/>
  <c r="J99" i="1"/>
  <c r="K99" i="1"/>
  <c r="L99" i="1"/>
  <c r="M99" i="1"/>
  <c r="N99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D55" i="1"/>
  <c r="E55" i="1"/>
  <c r="F55" i="1"/>
  <c r="F101" i="1" s="1"/>
  <c r="G55" i="1"/>
  <c r="H55" i="1"/>
  <c r="I55" i="1"/>
  <c r="J55" i="1"/>
  <c r="J101" i="1" s="1"/>
  <c r="K55" i="1"/>
  <c r="L55" i="1"/>
  <c r="M55" i="1"/>
  <c r="N55" i="1"/>
  <c r="C101" i="1"/>
  <c r="C55" i="1"/>
  <c r="D101" i="1"/>
  <c r="E101" i="1"/>
  <c r="G101" i="1"/>
  <c r="H101" i="1"/>
  <c r="I101" i="1"/>
  <c r="K101" i="1"/>
  <c r="L101" i="1"/>
  <c r="M101" i="1"/>
  <c r="P101" i="1"/>
  <c r="Q101" i="1"/>
  <c r="O5" i="1"/>
  <c r="O50" i="1" s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4" i="1"/>
  <c r="R101" i="1" l="1"/>
  <c r="S101" i="1" s="1"/>
  <c r="N101" i="1"/>
</calcChain>
</file>

<file path=xl/sharedStrings.xml><?xml version="1.0" encoding="utf-8"?>
<sst xmlns="http://schemas.openxmlformats.org/spreadsheetml/2006/main" count="131" uniqueCount="66">
  <si>
    <t>REMI</t>
  </si>
  <si>
    <t>Descrizione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</si>
  <si>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</si>
  <si>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</si>
  <si>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</si>
  <si>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</si>
  <si>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</si>
  <si>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</si>
  <si>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</si>
  <si>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</si>
  <si>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</si>
  <si>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</si>
  <si>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</si>
  <si>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</si>
  <si>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TOT</t>
  </si>
  <si>
    <t>AMELIA (TR) - TRASPORTO</t>
  </si>
  <si>
    <t>ASSISI</t>
  </si>
  <si>
    <t>ASSISI PETRIGNANO</t>
  </si>
  <si>
    <t>BASTIA UMBRA</t>
  </si>
  <si>
    <t>BEVAGNA</t>
  </si>
  <si>
    <t>CANNARA</t>
  </si>
  <si>
    <t>CASTEL RITALDI</t>
  </si>
  <si>
    <t>CASTIGLIONE DEL LAGO</t>
  </si>
  <si>
    <t>CITERNA</t>
  </si>
  <si>
    <t>CITTA' DELLA PIEVE</t>
  </si>
  <si>
    <t>CITTA' DI CASTELLO</t>
  </si>
  <si>
    <t>DERUTA</t>
  </si>
  <si>
    <t>FOLIGNO-SPELLO-TREVI</t>
  </si>
  <si>
    <t>FOLIGNO-COLFIORITO</t>
  </si>
  <si>
    <t>BASTARDO (GIANO DELL'UMBRIA)</t>
  </si>
  <si>
    <t>VALTOPINA-NOCERA UMBRA</t>
  </si>
  <si>
    <t>GUBBIO</t>
  </si>
  <si>
    <t>MASSA MARTANA</t>
  </si>
  <si>
    <t>MONTEFALCO</t>
  </si>
  <si>
    <t>PERUGIA + MARSCIANO</t>
  </si>
  <si>
    <t>PERUGIA</t>
  </si>
  <si>
    <t>VALNERINA</t>
  </si>
  <si>
    <t>SPELLO</t>
  </si>
  <si>
    <t>SPOLETO E CAMPELLO</t>
  </si>
  <si>
    <t>TODI</t>
  </si>
  <si>
    <t>TORGIANO</t>
  </si>
  <si>
    <t>UMBERTIDE</t>
  </si>
  <si>
    <t>ACQUASPARTA</t>
  </si>
  <si>
    <t>AMELIA</t>
  </si>
  <si>
    <t>ATTIGLIANO</t>
  </si>
  <si>
    <t>CASTEL GIORGIO</t>
  </si>
  <si>
    <t>FABRO</t>
  </si>
  <si>
    <t>FICULLE</t>
  </si>
  <si>
    <t>MONTECASTRILLI</t>
  </si>
  <si>
    <t>NARNI</t>
  </si>
  <si>
    <t>ORVIETO</t>
  </si>
  <si>
    <t>OTRICOLI</t>
  </si>
  <si>
    <t>SAN GEMINI</t>
  </si>
  <si>
    <t>STRONCONE</t>
  </si>
  <si>
    <t>TERNI</t>
  </si>
  <si>
    <t>TERNI - TRASPORTO</t>
  </si>
  <si>
    <t>TOTALE VOLUMI MC</t>
  </si>
  <si>
    <t>TOTALE STIMA per AT 2018/19 esclusi Industriali &gt; 200.000 mc/anno</t>
  </si>
  <si>
    <t>CG MAX</t>
  </si>
  <si>
    <t>CG STIMA AT 2018/19</t>
  </si>
  <si>
    <t>VOLUMI</t>
  </si>
  <si>
    <t>Capacita' Giornaliera</t>
  </si>
  <si>
    <t>CG Contratto AT  2017/18 (escuse IND.LI)</t>
  </si>
  <si>
    <t>meno  RETTIFICHE x Ottimizzazione CG</t>
  </si>
  <si>
    <t>CG STIMA 18_19/CG MAX</t>
  </si>
  <si>
    <t>VUS COM srl  - Informazioni Tecniche AT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</si>
</sst>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/>
    <xf numFmtId="0" fontId="0" fillId="0" borderId="1" xfId="0" applyBorder="1"/>
    <xf numFmtId="164" fontId="3" fillId="0" borderId="1" xfId="1" applyNumberFormat="1" applyFont="1" applyBorder="1"/>
    <xf numFmtId="0" fontId="0" fillId="2" borderId="0" xfId="0" applyFill="1"/>
    <xf numFmtId="164" fontId="0" fillId="0" borderId="1" xfId="1" applyNumberFormat="1" applyFont="1" applyBorder="1"/>
    <xf numFmtId="164" fontId="2" fillId="2" borderId="1" xfId="1" applyNumberFormat="1" applyFont="1" applyFill="1" applyBorder="1"/>
    <xf numFmtId="164" fontId="0" fillId="2" borderId="0" xfId="1" applyNumberFormat="1" applyFont="1" applyFill="1"/>
    <xf numFmtId="164" fontId="0" fillId="2" borderId="1" xfId="1" applyNumberFormat="1" applyFont="1" applyFill="1" applyBorder="1"/>
    <xf numFmtId="164" fontId="0" fillId="0" borderId="0" xfId="1" applyNumberFormat="1" applyFont="1"/>
    <xf numFmtId="0" fontId="5" fillId="0" borderId="0" xfId="0" applyFont="1"/>
    <xf numFmtId="0" fontId="6" fillId="2" borderId="0" xfId="0" applyFont="1" applyFill="1"/>
    <xf numFmtId="43" fontId="3" fillId="0" borderId="1" xfId="1" applyFont="1" applyBorder="1"/>
    <xf numFmtId="43" fontId="0" fillId="0" borderId="1" xfId="1" applyFont="1" applyBorder="1"/>
    <xf numFmtId="43" fontId="3" fillId="2" borderId="1" xfId="1" applyFont="1" applyFill="1" applyBorder="1"/>
    <xf numFmtId="164" fontId="0" fillId="3" borderId="1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horizontal="center" vertical="center"/>
    </xf>
    <xf numFmtId="43" fontId="0" fillId="0" borderId="1" xfId="1" applyFont="1" applyFill="1" applyBorder="1"/>
    <xf numFmtId="43" fontId="0" fillId="2" borderId="1" xfId="1" applyFont="1" applyFill="1" applyBorder="1"/>
    <xf numFmtId="9" fontId="0" fillId="0" borderId="1" xfId="2" applyFont="1" applyBorder="1"/>
    <xf numFmtId="9" fontId="3" fillId="0" borderId="1" xfId="2" applyFont="1" applyBorder="1"/>
    <xf numFmtId="9" fontId="3" fillId="0" borderId="0" xfId="2" applyFont="1"/>
    <xf numFmtId="164" fontId="3" fillId="0" borderId="0" xfId="1" applyNumberFormat="1" applyFont="1"/>
    <xf numFmtId="164" fontId="3" fillId="0" borderId="0" xfId="0" applyNumberFormat="1" applyFont="1"/>
    <xf numFmtId="43" fontId="3" fillId="4" borderId="1" xfId="1" applyFont="1" applyFill="1" applyBorder="1"/>
    <xf numFmtId="164" fontId="4" fillId="0" borderId="0" xfId="1" applyNumberFormat="1" applyFont="1"/>
    <xf numFmtId="164" fontId="3" fillId="0" borderId="1" xfId="0" applyNumberFormat="1" applyFont="1" applyBorder="1"/>
    <xf numFmtId="9" fontId="4" fillId="0" borderId="1" xfId="2" applyFont="1" applyBorder="1"/>
    <xf numFmtId="43" fontId="3" fillId="5" borderId="1" xfId="1" applyFont="1" applyFill="1" applyBorder="1" applyAlignment="1">
      <alignment horizontal="center" wrapText="1"/>
    </xf>
    <xf numFmtId="43" fontId="3" fillId="0" borderId="1" xfId="1" applyFont="1" applyBorder="1" applyAlignment="1">
      <alignment horizontal="center" wrapText="1"/>
    </xf>
    <xf numFmtId="43" fontId="4" fillId="0" borderId="1" xfId="1" applyFont="1" applyBorder="1" applyAlignment="1">
      <alignment horizontal="center" wrapText="1"/>
    </xf>
    <xf numFmtId="164" fontId="3" fillId="0" borderId="0" xfId="1" applyNumberFormat="1" applyFont="1" applyBorder="1"/>
    <xf numFmtId="14" fontId="3" fillId="5" borderId="0" xfId="0" applyNumberFormat="1" applyFont="1" applyFill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"/>
  <sheetViews>
    <sheetView tabSelected="1" workbookViewId="0">
      <selection activeCell="O103" sqref="O103:S103"/>
    </sheetView>
  </sheetViews>
  <sheetFormatPr defaultRowHeight="15" x14ac:dyDescent="0.25"/>
  <cols>
    <col min="2" max="2" width="32.5703125" bestFit="1" customWidth="1"/>
    <col min="3" max="3" width="10.5703125" bestFit="1" customWidth="1"/>
    <col min="4" max="4" width="11.85546875" bestFit="1" customWidth="1"/>
    <col min="5" max="8" width="11.5703125" bestFit="1" customWidth="1"/>
    <col min="9" max="13" width="10.5703125" bestFit="1" customWidth="1"/>
    <col min="14" max="14" width="11.85546875" bestFit="1" customWidth="1"/>
    <col min="15" max="16" width="11.5703125" bestFit="1" customWidth="1"/>
    <col min="17" max="17" width="10.5703125" bestFit="1" customWidth="1"/>
    <col min="18" max="18" width="11.5703125" bestFit="1" customWidth="1"/>
    <col min="19" max="19" width="7.85546875" bestFit="1" customWidth="1"/>
  </cols>
  <sheetData>
    <row r="1" spans="1:15" ht="26.25" x14ac:dyDescent="0.4">
      <c r="A1" s="10" t="s">
        <v>65</v>
      </c>
      <c r="J1" s="33">
        <v>43216</v>
      </c>
    </row>
    <row r="2" spans="1:15" ht="23.25" x14ac:dyDescent="0.35">
      <c r="A2" s="11" t="s">
        <v>57</v>
      </c>
      <c r="B2" s="4"/>
      <c r="C2" s="7"/>
      <c r="D2" s="7"/>
      <c r="E2" s="7"/>
      <c r="F2" s="7"/>
      <c r="G2" s="7"/>
      <c r="H2" s="9"/>
      <c r="I2" s="11" t="s">
        <v>60</v>
      </c>
      <c r="J2" s="9"/>
      <c r="K2" s="9"/>
      <c r="L2" s="9"/>
      <c r="M2" s="9"/>
      <c r="N2" s="9"/>
    </row>
    <row r="3" spans="1:15" x14ac:dyDescent="0.25">
      <c r="A3" s="1" t="s">
        <v>0</v>
      </c>
      <c r="B3" s="1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1" t="s">
        <v>14</v>
      </c>
    </row>
    <row r="4" spans="1:15" x14ac:dyDescent="0.25">
      <c r="A4" s="2">
        <v>32420301</v>
      </c>
      <c r="B4" s="5" t="s">
        <v>15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3">
        <f>SUM(C4:N4)</f>
        <v>0</v>
      </c>
    </row>
    <row r="5" spans="1:15" x14ac:dyDescent="0.25">
      <c r="A5" s="2">
        <v>34693600</v>
      </c>
      <c r="B5" s="5" t="s">
        <v>16</v>
      </c>
      <c r="C5" s="5">
        <v>14520</v>
      </c>
      <c r="D5" s="5">
        <v>44591</v>
      </c>
      <c r="E5" s="5">
        <v>46535</v>
      </c>
      <c r="F5" s="5">
        <v>47495</v>
      </c>
      <c r="G5" s="5">
        <v>38966</v>
      </c>
      <c r="H5" s="5">
        <v>37015</v>
      </c>
      <c r="I5" s="5">
        <v>6706</v>
      </c>
      <c r="J5" s="5">
        <v>4437</v>
      </c>
      <c r="K5" s="5">
        <v>4073</v>
      </c>
      <c r="L5" s="5">
        <v>3941</v>
      </c>
      <c r="M5" s="5">
        <v>3800</v>
      </c>
      <c r="N5" s="5">
        <v>4050</v>
      </c>
      <c r="O5" s="3">
        <f t="shared" ref="O5:O49" si="0">SUM(C5:N5)</f>
        <v>256129</v>
      </c>
    </row>
    <row r="6" spans="1:15" x14ac:dyDescent="0.25">
      <c r="A6" s="2">
        <v>34693602</v>
      </c>
      <c r="B6" s="5" t="s">
        <v>17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3">
        <f t="shared" si="0"/>
        <v>0</v>
      </c>
    </row>
    <row r="7" spans="1:15" x14ac:dyDescent="0.25">
      <c r="A7" s="2">
        <v>34693701</v>
      </c>
      <c r="B7" s="5" t="s">
        <v>18</v>
      </c>
      <c r="C7" s="5">
        <v>594</v>
      </c>
      <c r="D7" s="5">
        <v>17056</v>
      </c>
      <c r="E7" s="5">
        <v>27041</v>
      </c>
      <c r="F7" s="5">
        <v>29390</v>
      </c>
      <c r="G7" s="5">
        <v>23117</v>
      </c>
      <c r="H7" s="5">
        <v>21842</v>
      </c>
      <c r="I7" s="5">
        <v>7824</v>
      </c>
      <c r="J7" s="5">
        <v>577</v>
      </c>
      <c r="K7" s="5">
        <v>528</v>
      </c>
      <c r="L7" s="5">
        <v>485</v>
      </c>
      <c r="M7" s="5">
        <v>477</v>
      </c>
      <c r="N7" s="5">
        <v>524</v>
      </c>
      <c r="O7" s="3">
        <f t="shared" si="0"/>
        <v>129455</v>
      </c>
    </row>
    <row r="8" spans="1:15" x14ac:dyDescent="0.25">
      <c r="A8" s="2">
        <v>34693901</v>
      </c>
      <c r="B8" s="5" t="s">
        <v>19</v>
      </c>
      <c r="C8" s="5">
        <v>36060</v>
      </c>
      <c r="D8" s="5">
        <v>158304</v>
      </c>
      <c r="E8" s="5">
        <v>228289</v>
      </c>
      <c r="F8" s="5">
        <v>249226</v>
      </c>
      <c r="G8" s="5">
        <v>199436</v>
      </c>
      <c r="H8" s="5">
        <v>191558</v>
      </c>
      <c r="I8" s="5">
        <v>85842</v>
      </c>
      <c r="J8" s="5">
        <v>34135</v>
      </c>
      <c r="K8" s="5">
        <v>29493</v>
      </c>
      <c r="L8" s="5">
        <v>27364</v>
      </c>
      <c r="M8" s="5">
        <v>26928</v>
      </c>
      <c r="N8" s="5">
        <v>31848</v>
      </c>
      <c r="O8" s="3">
        <f t="shared" si="0"/>
        <v>1298483</v>
      </c>
    </row>
    <row r="9" spans="1:15" x14ac:dyDescent="0.25">
      <c r="A9" s="2">
        <v>34694101</v>
      </c>
      <c r="B9" s="5" t="s">
        <v>20</v>
      </c>
      <c r="C9" s="5">
        <v>427</v>
      </c>
      <c r="D9" s="5">
        <v>826</v>
      </c>
      <c r="E9" s="5">
        <v>1095</v>
      </c>
      <c r="F9" s="5">
        <v>1160</v>
      </c>
      <c r="G9" s="5">
        <v>984</v>
      </c>
      <c r="H9" s="5">
        <v>950</v>
      </c>
      <c r="I9" s="5">
        <v>603</v>
      </c>
      <c r="J9" s="5">
        <v>414</v>
      </c>
      <c r="K9" s="5">
        <v>379</v>
      </c>
      <c r="L9" s="5">
        <v>349</v>
      </c>
      <c r="M9" s="5">
        <v>343</v>
      </c>
      <c r="N9" s="5">
        <v>377</v>
      </c>
      <c r="O9" s="3">
        <f t="shared" si="0"/>
        <v>7907</v>
      </c>
    </row>
    <row r="10" spans="1:15" x14ac:dyDescent="0.25">
      <c r="A10" s="2">
        <v>34694301</v>
      </c>
      <c r="B10" s="5" t="s">
        <v>21</v>
      </c>
      <c r="C10" s="5">
        <v>48402</v>
      </c>
      <c r="D10" s="5">
        <v>109709</v>
      </c>
      <c r="E10" s="5">
        <v>144397</v>
      </c>
      <c r="F10" s="5">
        <v>159735</v>
      </c>
      <c r="G10" s="5">
        <v>140757</v>
      </c>
      <c r="H10" s="5">
        <v>138740</v>
      </c>
      <c r="I10" s="5">
        <v>69910</v>
      </c>
      <c r="J10" s="5">
        <v>21488</v>
      </c>
      <c r="K10" s="5">
        <v>19669</v>
      </c>
      <c r="L10" s="5">
        <v>18109</v>
      </c>
      <c r="M10" s="5">
        <v>17803</v>
      </c>
      <c r="N10" s="5">
        <v>19526</v>
      </c>
      <c r="O10" s="3">
        <f t="shared" si="0"/>
        <v>908245</v>
      </c>
    </row>
    <row r="11" spans="1:15" x14ac:dyDescent="0.25">
      <c r="A11" s="2">
        <v>34694401</v>
      </c>
      <c r="B11" s="5" t="s">
        <v>22</v>
      </c>
      <c r="C11" s="5">
        <v>16039</v>
      </c>
      <c r="D11" s="5">
        <v>34243</v>
      </c>
      <c r="E11" s="5">
        <v>49210</v>
      </c>
      <c r="F11" s="5">
        <v>60739</v>
      </c>
      <c r="G11" s="5">
        <v>46022</v>
      </c>
      <c r="H11" s="5">
        <v>41008</v>
      </c>
      <c r="I11" s="5">
        <v>31768</v>
      </c>
      <c r="J11" s="5">
        <v>23923</v>
      </c>
      <c r="K11" s="5">
        <v>8567</v>
      </c>
      <c r="L11" s="5">
        <v>637</v>
      </c>
      <c r="M11" s="5">
        <v>627</v>
      </c>
      <c r="N11" s="5">
        <v>688</v>
      </c>
      <c r="O11" s="3">
        <f t="shared" si="0"/>
        <v>313471</v>
      </c>
    </row>
    <row r="12" spans="1:15" x14ac:dyDescent="0.25">
      <c r="A12" s="2">
        <v>34694601</v>
      </c>
      <c r="B12" s="5" t="s">
        <v>23</v>
      </c>
      <c r="C12" s="5">
        <v>187</v>
      </c>
      <c r="D12" s="5">
        <v>454</v>
      </c>
      <c r="E12" s="5">
        <v>603</v>
      </c>
      <c r="F12" s="5">
        <v>669</v>
      </c>
      <c r="G12" s="5">
        <v>588</v>
      </c>
      <c r="H12" s="5">
        <v>580</v>
      </c>
      <c r="I12" s="5">
        <v>280</v>
      </c>
      <c r="J12" s="5">
        <v>70</v>
      </c>
      <c r="K12" s="5">
        <v>64</v>
      </c>
      <c r="L12" s="5">
        <v>58</v>
      </c>
      <c r="M12" s="5">
        <v>58</v>
      </c>
      <c r="N12" s="5">
        <v>63</v>
      </c>
      <c r="O12" s="3">
        <f t="shared" si="0"/>
        <v>3674</v>
      </c>
    </row>
    <row r="13" spans="1:15" x14ac:dyDescent="0.25">
      <c r="A13" s="2">
        <v>34694701</v>
      </c>
      <c r="B13" s="5" t="s">
        <v>24</v>
      </c>
      <c r="C13" s="5">
        <v>12015</v>
      </c>
      <c r="D13" s="5">
        <v>16909</v>
      </c>
      <c r="E13" s="5">
        <v>21400</v>
      </c>
      <c r="F13" s="5">
        <v>25001</v>
      </c>
      <c r="G13" s="5">
        <v>19364</v>
      </c>
      <c r="H13" s="5">
        <v>16822</v>
      </c>
      <c r="I13" s="5">
        <v>10639</v>
      </c>
      <c r="J13" s="5">
        <v>3460</v>
      </c>
      <c r="K13" s="5">
        <v>3988</v>
      </c>
      <c r="L13" s="5">
        <v>155</v>
      </c>
      <c r="M13" s="5">
        <v>152</v>
      </c>
      <c r="N13" s="5">
        <v>167</v>
      </c>
      <c r="O13" s="3">
        <f t="shared" si="0"/>
        <v>130072</v>
      </c>
    </row>
    <row r="14" spans="1:15" x14ac:dyDescent="0.25">
      <c r="A14" s="2">
        <v>34694800</v>
      </c>
      <c r="B14" s="5" t="s">
        <v>25</v>
      </c>
      <c r="C14" s="5">
        <v>271</v>
      </c>
      <c r="D14" s="5">
        <v>597</v>
      </c>
      <c r="E14" s="5">
        <v>783</v>
      </c>
      <c r="F14" s="5">
        <v>864</v>
      </c>
      <c r="G14" s="5">
        <v>763</v>
      </c>
      <c r="H14" s="5">
        <v>752</v>
      </c>
      <c r="I14" s="5">
        <v>386</v>
      </c>
      <c r="J14" s="5">
        <v>128</v>
      </c>
      <c r="K14" s="5">
        <v>117</v>
      </c>
      <c r="L14" s="5">
        <v>108</v>
      </c>
      <c r="M14" s="5">
        <v>106</v>
      </c>
      <c r="N14" s="5">
        <v>116</v>
      </c>
      <c r="O14" s="3">
        <f t="shared" si="0"/>
        <v>4991</v>
      </c>
    </row>
    <row r="15" spans="1:15" x14ac:dyDescent="0.25">
      <c r="A15" s="2">
        <v>34695201</v>
      </c>
      <c r="B15" s="5" t="s">
        <v>26</v>
      </c>
      <c r="C15" s="5">
        <v>95</v>
      </c>
      <c r="D15" s="5">
        <v>488</v>
      </c>
      <c r="E15" s="5">
        <v>732</v>
      </c>
      <c r="F15" s="5">
        <v>790</v>
      </c>
      <c r="G15" s="5">
        <v>635</v>
      </c>
      <c r="H15" s="5">
        <v>604</v>
      </c>
      <c r="I15" s="5">
        <v>268</v>
      </c>
      <c r="J15" s="5">
        <v>92</v>
      </c>
      <c r="K15" s="5">
        <v>84</v>
      </c>
      <c r="L15" s="5">
        <v>77</v>
      </c>
      <c r="M15" s="5">
        <v>76</v>
      </c>
      <c r="N15" s="5">
        <v>84</v>
      </c>
      <c r="O15" s="3">
        <f t="shared" si="0"/>
        <v>4025</v>
      </c>
    </row>
    <row r="16" spans="1:15" x14ac:dyDescent="0.25">
      <c r="A16" s="2">
        <v>34695300</v>
      </c>
      <c r="B16" s="6" t="s">
        <v>27</v>
      </c>
      <c r="C16" s="8">
        <v>562416</v>
      </c>
      <c r="D16" s="8">
        <v>2252286</v>
      </c>
      <c r="E16" s="8">
        <v>3384651</v>
      </c>
      <c r="F16" s="8">
        <v>3697887</v>
      </c>
      <c r="G16" s="8">
        <v>3225208</v>
      </c>
      <c r="H16" s="8">
        <v>3107543</v>
      </c>
      <c r="I16" s="8">
        <v>1640854</v>
      </c>
      <c r="J16" s="8">
        <v>753320</v>
      </c>
      <c r="K16" s="8">
        <v>612817</v>
      </c>
      <c r="L16" s="8">
        <v>496848</v>
      </c>
      <c r="M16" s="8">
        <v>447023</v>
      </c>
      <c r="N16" s="8">
        <v>468081</v>
      </c>
      <c r="O16" s="3">
        <f t="shared" si="0"/>
        <v>20648934</v>
      </c>
    </row>
    <row r="17" spans="1:15" x14ac:dyDescent="0.25">
      <c r="A17" s="2">
        <v>34695303</v>
      </c>
      <c r="B17" s="5" t="s">
        <v>28</v>
      </c>
      <c r="C17" s="5">
        <v>7153</v>
      </c>
      <c r="D17" s="5">
        <v>29890</v>
      </c>
      <c r="E17" s="5">
        <v>48014</v>
      </c>
      <c r="F17" s="5">
        <v>47111</v>
      </c>
      <c r="G17" s="5">
        <v>38277</v>
      </c>
      <c r="H17" s="5">
        <v>36786</v>
      </c>
      <c r="I17" s="5">
        <v>17585</v>
      </c>
      <c r="J17" s="5">
        <v>7271</v>
      </c>
      <c r="K17" s="5">
        <v>6542</v>
      </c>
      <c r="L17" s="5">
        <v>6148</v>
      </c>
      <c r="M17" s="5">
        <v>6075</v>
      </c>
      <c r="N17" s="5">
        <v>6226</v>
      </c>
      <c r="O17" s="3">
        <f t="shared" si="0"/>
        <v>257078</v>
      </c>
    </row>
    <row r="18" spans="1:15" x14ac:dyDescent="0.25">
      <c r="A18" s="2">
        <v>34695601</v>
      </c>
      <c r="B18" s="5" t="s">
        <v>29</v>
      </c>
      <c r="C18" s="5">
        <v>1056</v>
      </c>
      <c r="D18" s="5">
        <v>2607</v>
      </c>
      <c r="E18" s="5">
        <v>4006</v>
      </c>
      <c r="F18" s="5">
        <v>4549</v>
      </c>
      <c r="G18" s="5">
        <v>3986</v>
      </c>
      <c r="H18" s="5">
        <v>3930</v>
      </c>
      <c r="I18" s="5">
        <v>1598</v>
      </c>
      <c r="J18" s="5">
        <v>372</v>
      </c>
      <c r="K18" s="5">
        <v>340</v>
      </c>
      <c r="L18" s="5">
        <v>313</v>
      </c>
      <c r="M18" s="5">
        <v>308</v>
      </c>
      <c r="N18" s="5">
        <v>338</v>
      </c>
      <c r="O18" s="3">
        <f t="shared" si="0"/>
        <v>23403</v>
      </c>
    </row>
    <row r="19" spans="1:15" x14ac:dyDescent="0.25">
      <c r="A19" s="2">
        <v>34695801</v>
      </c>
      <c r="B19" s="5" t="s">
        <v>30</v>
      </c>
      <c r="C19" s="5">
        <v>6943</v>
      </c>
      <c r="D19" s="5">
        <v>10898</v>
      </c>
      <c r="E19" s="5">
        <v>12543</v>
      </c>
      <c r="F19" s="5">
        <v>16268</v>
      </c>
      <c r="G19" s="5">
        <v>12463</v>
      </c>
      <c r="H19" s="5">
        <v>9889</v>
      </c>
      <c r="I19" s="5">
        <v>7442</v>
      </c>
      <c r="J19" s="5">
        <v>4628</v>
      </c>
      <c r="K19" s="5">
        <v>7964</v>
      </c>
      <c r="L19" s="5">
        <v>2877</v>
      </c>
      <c r="M19" s="5">
        <v>3714</v>
      </c>
      <c r="N19" s="5">
        <v>7119</v>
      </c>
      <c r="O19" s="3">
        <f t="shared" si="0"/>
        <v>102748</v>
      </c>
    </row>
    <row r="20" spans="1:15" x14ac:dyDescent="0.25">
      <c r="A20" s="2">
        <v>34695901</v>
      </c>
      <c r="B20" s="5" t="s">
        <v>31</v>
      </c>
      <c r="C20" s="5">
        <v>6326</v>
      </c>
      <c r="D20" s="5">
        <v>11129</v>
      </c>
      <c r="E20" s="5">
        <v>14007</v>
      </c>
      <c r="F20" s="5">
        <v>24277</v>
      </c>
      <c r="G20" s="5">
        <v>13882</v>
      </c>
      <c r="H20" s="5">
        <v>12430</v>
      </c>
      <c r="I20" s="5">
        <v>7282</v>
      </c>
      <c r="J20" s="5">
        <v>3051</v>
      </c>
      <c r="K20" s="5">
        <v>3025</v>
      </c>
      <c r="L20" s="5">
        <v>262</v>
      </c>
      <c r="M20" s="5">
        <v>1628</v>
      </c>
      <c r="N20" s="5">
        <v>1653</v>
      </c>
      <c r="O20" s="3">
        <f t="shared" si="0"/>
        <v>98952</v>
      </c>
    </row>
    <row r="21" spans="1:15" x14ac:dyDescent="0.25">
      <c r="A21" s="2">
        <v>34696301</v>
      </c>
      <c r="B21" s="5" t="s">
        <v>32</v>
      </c>
      <c r="C21" s="5">
        <v>158</v>
      </c>
      <c r="D21" s="5">
        <v>382</v>
      </c>
      <c r="E21" s="5">
        <v>508</v>
      </c>
      <c r="F21" s="5">
        <v>564</v>
      </c>
      <c r="G21" s="5">
        <v>496</v>
      </c>
      <c r="H21" s="5">
        <v>489</v>
      </c>
      <c r="I21" s="5">
        <v>236</v>
      </c>
      <c r="J21" s="5">
        <v>59</v>
      </c>
      <c r="K21" s="5">
        <v>54</v>
      </c>
      <c r="L21" s="5">
        <v>49</v>
      </c>
      <c r="M21" s="5">
        <v>48</v>
      </c>
      <c r="N21" s="5">
        <v>53</v>
      </c>
      <c r="O21" s="3">
        <f t="shared" si="0"/>
        <v>3096</v>
      </c>
    </row>
    <row r="22" spans="1:15" x14ac:dyDescent="0.25">
      <c r="A22" s="2">
        <v>34696501</v>
      </c>
      <c r="B22" s="5" t="s">
        <v>33</v>
      </c>
      <c r="C22" s="5">
        <v>47293</v>
      </c>
      <c r="D22" s="5">
        <v>107898</v>
      </c>
      <c r="E22" s="5">
        <v>144362</v>
      </c>
      <c r="F22" s="5">
        <v>158480</v>
      </c>
      <c r="G22" s="5">
        <v>145630</v>
      </c>
      <c r="H22" s="5">
        <v>137043</v>
      </c>
      <c r="I22" s="5">
        <v>72029</v>
      </c>
      <c r="J22" s="5">
        <v>20121</v>
      </c>
      <c r="K22" s="5">
        <v>18046</v>
      </c>
      <c r="L22" s="5">
        <v>16668</v>
      </c>
      <c r="M22" s="5">
        <v>16399</v>
      </c>
      <c r="N22" s="5">
        <v>17921</v>
      </c>
      <c r="O22" s="3">
        <f t="shared" si="0"/>
        <v>901890</v>
      </c>
    </row>
    <row r="23" spans="1:15" x14ac:dyDescent="0.25">
      <c r="A23" s="2">
        <v>34697400</v>
      </c>
      <c r="B23" s="5" t="s">
        <v>34</v>
      </c>
      <c r="C23" s="5">
        <v>98654</v>
      </c>
      <c r="D23" s="5">
        <v>122385</v>
      </c>
      <c r="E23" s="5">
        <v>132568</v>
      </c>
      <c r="F23" s="5">
        <v>146323</v>
      </c>
      <c r="G23" s="5">
        <v>124847</v>
      </c>
      <c r="H23" s="5">
        <v>106244</v>
      </c>
      <c r="I23" s="5">
        <v>63180</v>
      </c>
      <c r="J23" s="5">
        <v>39053</v>
      </c>
      <c r="K23" s="5">
        <v>19016</v>
      </c>
      <c r="L23" s="5">
        <v>15831</v>
      </c>
      <c r="M23" s="5">
        <v>15186</v>
      </c>
      <c r="N23" s="5">
        <v>17173</v>
      </c>
      <c r="O23" s="3">
        <f t="shared" si="0"/>
        <v>900460</v>
      </c>
    </row>
    <row r="24" spans="1:15" x14ac:dyDescent="0.25">
      <c r="A24" s="2">
        <v>34697401</v>
      </c>
      <c r="B24" s="5" t="s">
        <v>35</v>
      </c>
      <c r="C24" s="5">
        <v>6124</v>
      </c>
      <c r="D24" s="5">
        <v>7554</v>
      </c>
      <c r="E24" s="5">
        <v>8380</v>
      </c>
      <c r="F24" s="5">
        <v>8705</v>
      </c>
      <c r="G24" s="5">
        <v>7117</v>
      </c>
      <c r="H24" s="5">
        <v>6309</v>
      </c>
      <c r="I24" s="5">
        <v>4054</v>
      </c>
      <c r="J24" s="5">
        <v>3043</v>
      </c>
      <c r="K24" s="5">
        <v>1145</v>
      </c>
      <c r="L24" s="5">
        <v>1117</v>
      </c>
      <c r="M24" s="5">
        <v>365</v>
      </c>
      <c r="N24" s="5">
        <v>398</v>
      </c>
      <c r="O24" s="3">
        <f t="shared" si="0"/>
        <v>54311</v>
      </c>
    </row>
    <row r="25" spans="1:15" x14ac:dyDescent="0.25">
      <c r="A25" s="2">
        <v>34698001</v>
      </c>
      <c r="B25" s="5" t="s">
        <v>36</v>
      </c>
      <c r="C25" s="5">
        <v>34958</v>
      </c>
      <c r="D25" s="5">
        <v>79479</v>
      </c>
      <c r="E25" s="5">
        <v>118773</v>
      </c>
      <c r="F25" s="5">
        <v>133946</v>
      </c>
      <c r="G25" s="5">
        <v>117453</v>
      </c>
      <c r="H25" s="5">
        <v>115722</v>
      </c>
      <c r="I25" s="5">
        <v>50730</v>
      </c>
      <c r="J25" s="5">
        <v>16180</v>
      </c>
      <c r="K25" s="5">
        <v>14811</v>
      </c>
      <c r="L25" s="5">
        <v>13654</v>
      </c>
      <c r="M25" s="5">
        <v>13416</v>
      </c>
      <c r="N25" s="5">
        <v>14696</v>
      </c>
      <c r="O25" s="3">
        <f t="shared" si="0"/>
        <v>723818</v>
      </c>
    </row>
    <row r="26" spans="1:15" x14ac:dyDescent="0.25">
      <c r="A26" s="2">
        <v>34698501</v>
      </c>
      <c r="B26" s="5" t="s">
        <v>37</v>
      </c>
      <c r="C26" s="5">
        <v>54107</v>
      </c>
      <c r="D26" s="5">
        <v>252019</v>
      </c>
      <c r="E26" s="5">
        <v>419790</v>
      </c>
      <c r="F26" s="5">
        <v>407498</v>
      </c>
      <c r="G26" s="5">
        <v>340274</v>
      </c>
      <c r="H26" s="5">
        <v>312835</v>
      </c>
      <c r="I26" s="5">
        <v>147356</v>
      </c>
      <c r="J26" s="5">
        <v>49812</v>
      </c>
      <c r="K26" s="5">
        <v>44958</v>
      </c>
      <c r="L26" s="5">
        <v>41350</v>
      </c>
      <c r="M26" s="5">
        <v>40669</v>
      </c>
      <c r="N26" s="5">
        <v>44611</v>
      </c>
      <c r="O26" s="3">
        <f t="shared" si="0"/>
        <v>2155279</v>
      </c>
    </row>
    <row r="27" spans="1:15" x14ac:dyDescent="0.25">
      <c r="A27" s="2">
        <v>34698600</v>
      </c>
      <c r="B27" s="6" t="s">
        <v>38</v>
      </c>
      <c r="C27" s="8">
        <v>803534</v>
      </c>
      <c r="D27" s="8">
        <v>1826742</v>
      </c>
      <c r="E27" s="8">
        <v>2287919</v>
      </c>
      <c r="F27" s="8">
        <v>2510296</v>
      </c>
      <c r="G27" s="8">
        <v>2308510</v>
      </c>
      <c r="H27" s="8">
        <v>2209100</v>
      </c>
      <c r="I27" s="8">
        <v>1221751</v>
      </c>
      <c r="J27" s="8">
        <v>377807</v>
      </c>
      <c r="K27" s="8">
        <v>344569</v>
      </c>
      <c r="L27" s="8">
        <v>309463</v>
      </c>
      <c r="M27" s="8">
        <v>324651</v>
      </c>
      <c r="N27" s="8">
        <v>337154</v>
      </c>
      <c r="O27" s="3">
        <f t="shared" si="0"/>
        <v>14861496</v>
      </c>
    </row>
    <row r="28" spans="1:15" x14ac:dyDescent="0.25">
      <c r="A28" s="2">
        <v>34698701</v>
      </c>
      <c r="B28" s="5" t="s">
        <v>39</v>
      </c>
      <c r="C28" s="5">
        <v>27951</v>
      </c>
      <c r="D28" s="5">
        <v>39254</v>
      </c>
      <c r="E28" s="5">
        <v>61591</v>
      </c>
      <c r="F28" s="5">
        <v>74907</v>
      </c>
      <c r="G28" s="5">
        <v>54546</v>
      </c>
      <c r="H28" s="5">
        <v>50465</v>
      </c>
      <c r="I28" s="5">
        <v>36969</v>
      </c>
      <c r="J28" s="5">
        <v>13327</v>
      </c>
      <c r="K28" s="5">
        <v>13311</v>
      </c>
      <c r="L28" s="5">
        <v>161</v>
      </c>
      <c r="M28" s="5">
        <v>158</v>
      </c>
      <c r="N28" s="5">
        <v>173</v>
      </c>
      <c r="O28" s="3">
        <f t="shared" si="0"/>
        <v>372813</v>
      </c>
    </row>
    <row r="29" spans="1:15" x14ac:dyDescent="0.25">
      <c r="A29" s="2">
        <v>34698801</v>
      </c>
      <c r="B29" s="5" t="s">
        <v>40</v>
      </c>
      <c r="C29" s="5">
        <v>302</v>
      </c>
      <c r="D29" s="5">
        <v>1646</v>
      </c>
      <c r="E29" s="5">
        <v>2444</v>
      </c>
      <c r="F29" s="5">
        <v>2675</v>
      </c>
      <c r="G29" s="5">
        <v>2190</v>
      </c>
      <c r="H29" s="5">
        <v>2103</v>
      </c>
      <c r="I29" s="5">
        <v>859</v>
      </c>
      <c r="J29" s="5">
        <v>140</v>
      </c>
      <c r="K29" s="5">
        <v>128</v>
      </c>
      <c r="L29" s="5">
        <v>118</v>
      </c>
      <c r="M29" s="5">
        <v>116</v>
      </c>
      <c r="N29" s="5">
        <v>128</v>
      </c>
      <c r="O29" s="3">
        <f t="shared" si="0"/>
        <v>12849</v>
      </c>
    </row>
    <row r="30" spans="1:15" x14ac:dyDescent="0.25">
      <c r="A30" s="2">
        <v>34699100</v>
      </c>
      <c r="B30" s="5" t="s">
        <v>41</v>
      </c>
      <c r="C30" s="5">
        <v>6469</v>
      </c>
      <c r="D30" s="5">
        <v>9704</v>
      </c>
      <c r="E30" s="5">
        <v>13747</v>
      </c>
      <c r="F30" s="5">
        <v>16173</v>
      </c>
      <c r="G30" s="5">
        <v>9704</v>
      </c>
      <c r="H30" s="5">
        <v>8086</v>
      </c>
      <c r="I30" s="5">
        <v>5660</v>
      </c>
      <c r="J30" s="5">
        <v>4852</v>
      </c>
      <c r="K30" s="5">
        <v>2426</v>
      </c>
      <c r="L30" s="5">
        <v>0</v>
      </c>
      <c r="M30" s="5">
        <v>0</v>
      </c>
      <c r="N30" s="5">
        <v>0</v>
      </c>
      <c r="O30" s="3">
        <f t="shared" si="0"/>
        <v>76821</v>
      </c>
    </row>
    <row r="31" spans="1:15" x14ac:dyDescent="0.25">
      <c r="A31" s="2">
        <v>34699102</v>
      </c>
      <c r="B31" s="5" t="s">
        <v>41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3">
        <f t="shared" si="0"/>
        <v>0</v>
      </c>
    </row>
    <row r="32" spans="1:15" x14ac:dyDescent="0.25">
      <c r="A32" s="2">
        <v>34699501</v>
      </c>
      <c r="B32" s="5" t="s">
        <v>42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3">
        <f t="shared" si="0"/>
        <v>0</v>
      </c>
    </row>
    <row r="33" spans="1:15" x14ac:dyDescent="0.25">
      <c r="A33" s="2">
        <v>34699801</v>
      </c>
      <c r="B33" s="5" t="s">
        <v>43</v>
      </c>
      <c r="C33" s="5">
        <v>222</v>
      </c>
      <c r="D33" s="5">
        <v>5289</v>
      </c>
      <c r="E33" s="5">
        <v>8365</v>
      </c>
      <c r="F33" s="5">
        <v>9089</v>
      </c>
      <c r="G33" s="5">
        <v>7156</v>
      </c>
      <c r="H33" s="5">
        <v>6763</v>
      </c>
      <c r="I33" s="5">
        <v>2448</v>
      </c>
      <c r="J33" s="5">
        <v>216</v>
      </c>
      <c r="K33" s="5">
        <v>197</v>
      </c>
      <c r="L33" s="5">
        <v>181</v>
      </c>
      <c r="M33" s="5">
        <v>178</v>
      </c>
      <c r="N33" s="5">
        <v>196</v>
      </c>
      <c r="O33" s="3">
        <f t="shared" si="0"/>
        <v>40300</v>
      </c>
    </row>
    <row r="34" spans="1:15" x14ac:dyDescent="0.25">
      <c r="A34" s="2">
        <v>34700001</v>
      </c>
      <c r="B34" s="5" t="s">
        <v>44</v>
      </c>
      <c r="C34" s="5">
        <v>0</v>
      </c>
      <c r="D34" s="5">
        <v>994</v>
      </c>
      <c r="E34" s="5">
        <v>1594</v>
      </c>
      <c r="F34" s="5">
        <v>1735</v>
      </c>
      <c r="G34" s="5">
        <v>1359</v>
      </c>
      <c r="H34" s="5">
        <v>1282</v>
      </c>
      <c r="I34" s="5">
        <v>436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3">
        <f t="shared" si="0"/>
        <v>7400</v>
      </c>
    </row>
    <row r="35" spans="1:15" x14ac:dyDescent="0.25">
      <c r="A35" s="2">
        <v>34700301</v>
      </c>
      <c r="B35" s="5" t="s">
        <v>45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3">
        <f t="shared" si="0"/>
        <v>0</v>
      </c>
    </row>
    <row r="36" spans="1:15" x14ac:dyDescent="0.25">
      <c r="A36" s="2">
        <v>34700501</v>
      </c>
      <c r="B36" s="5" t="s">
        <v>46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3">
        <f t="shared" si="0"/>
        <v>0</v>
      </c>
    </row>
    <row r="37" spans="1:15" x14ac:dyDescent="0.25">
      <c r="A37" s="2">
        <v>34700701</v>
      </c>
      <c r="B37" s="5" t="s">
        <v>47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3">
        <f t="shared" si="0"/>
        <v>0</v>
      </c>
    </row>
    <row r="38" spans="1:15" x14ac:dyDescent="0.25">
      <c r="A38" s="2">
        <v>34701101</v>
      </c>
      <c r="B38" s="5" t="s">
        <v>48</v>
      </c>
      <c r="C38" s="5">
        <v>39</v>
      </c>
      <c r="D38" s="5">
        <v>43</v>
      </c>
      <c r="E38" s="5">
        <v>48</v>
      </c>
      <c r="F38" s="5">
        <v>49</v>
      </c>
      <c r="G38" s="5">
        <v>45</v>
      </c>
      <c r="H38" s="5">
        <v>45</v>
      </c>
      <c r="I38" s="5">
        <v>41</v>
      </c>
      <c r="J38" s="5">
        <v>38</v>
      </c>
      <c r="K38" s="5">
        <v>35</v>
      </c>
      <c r="L38" s="5">
        <v>32</v>
      </c>
      <c r="M38" s="5">
        <v>31</v>
      </c>
      <c r="N38" s="5">
        <v>34</v>
      </c>
      <c r="O38" s="3">
        <f t="shared" si="0"/>
        <v>480</v>
      </c>
    </row>
    <row r="39" spans="1:15" x14ac:dyDescent="0.25">
      <c r="A39" s="2">
        <v>34701601</v>
      </c>
      <c r="B39" s="5" t="s">
        <v>49</v>
      </c>
      <c r="C39" s="5">
        <v>0</v>
      </c>
      <c r="D39" s="5">
        <v>13142</v>
      </c>
      <c r="E39" s="5">
        <v>21083</v>
      </c>
      <c r="F39" s="5">
        <v>22949</v>
      </c>
      <c r="G39" s="5">
        <v>17969</v>
      </c>
      <c r="H39" s="5">
        <v>16954</v>
      </c>
      <c r="I39" s="5">
        <v>5771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3">
        <f t="shared" si="0"/>
        <v>97868</v>
      </c>
    </row>
    <row r="40" spans="1:15" x14ac:dyDescent="0.25">
      <c r="A40" s="2">
        <v>34701602</v>
      </c>
      <c r="B40" s="5" t="s">
        <v>49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3">
        <f t="shared" si="0"/>
        <v>0</v>
      </c>
    </row>
    <row r="41" spans="1:15" x14ac:dyDescent="0.25">
      <c r="A41" s="2">
        <v>34701603</v>
      </c>
      <c r="B41" s="5" t="s">
        <v>49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3">
        <f t="shared" si="0"/>
        <v>0</v>
      </c>
    </row>
    <row r="42" spans="1:15" x14ac:dyDescent="0.25">
      <c r="A42" s="2">
        <v>34701604</v>
      </c>
      <c r="B42" s="5" t="s">
        <v>49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3">
        <f t="shared" si="0"/>
        <v>0</v>
      </c>
    </row>
    <row r="43" spans="1:15" x14ac:dyDescent="0.25">
      <c r="A43" s="2">
        <v>34701701</v>
      </c>
      <c r="B43" s="5" t="s">
        <v>50</v>
      </c>
      <c r="C43" s="5">
        <v>542</v>
      </c>
      <c r="D43" s="5">
        <v>15473</v>
      </c>
      <c r="E43" s="5">
        <v>24530</v>
      </c>
      <c r="F43" s="5">
        <v>26661</v>
      </c>
      <c r="G43" s="5">
        <v>20971</v>
      </c>
      <c r="H43" s="5">
        <v>19814</v>
      </c>
      <c r="I43" s="5">
        <v>7099</v>
      </c>
      <c r="J43" s="5">
        <v>526</v>
      </c>
      <c r="K43" s="5">
        <v>481</v>
      </c>
      <c r="L43" s="5">
        <v>442</v>
      </c>
      <c r="M43" s="5">
        <v>435</v>
      </c>
      <c r="N43" s="5">
        <v>478</v>
      </c>
      <c r="O43" s="3">
        <f t="shared" si="0"/>
        <v>117452</v>
      </c>
    </row>
    <row r="44" spans="1:15" x14ac:dyDescent="0.25">
      <c r="A44" s="2">
        <v>34701801</v>
      </c>
      <c r="B44" s="5" t="s">
        <v>51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3">
        <f t="shared" si="0"/>
        <v>0</v>
      </c>
    </row>
    <row r="45" spans="1:15" x14ac:dyDescent="0.25">
      <c r="A45" s="2">
        <v>34702301</v>
      </c>
      <c r="B45" s="5" t="s">
        <v>52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3">
        <f t="shared" si="0"/>
        <v>0</v>
      </c>
    </row>
    <row r="46" spans="1:15" x14ac:dyDescent="0.25">
      <c r="A46" s="2">
        <v>34702501</v>
      </c>
      <c r="B46" s="5" t="s">
        <v>53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3">
        <f t="shared" si="0"/>
        <v>0</v>
      </c>
    </row>
    <row r="47" spans="1:15" x14ac:dyDescent="0.25">
      <c r="A47" s="2">
        <v>34702600</v>
      </c>
      <c r="B47" s="5" t="s">
        <v>54</v>
      </c>
      <c r="C47" s="5">
        <v>1145</v>
      </c>
      <c r="D47" s="5">
        <v>32478</v>
      </c>
      <c r="E47" s="5">
        <v>51444</v>
      </c>
      <c r="F47" s="5">
        <v>55957</v>
      </c>
      <c r="G47" s="5">
        <v>44068</v>
      </c>
      <c r="H47" s="5">
        <v>41662</v>
      </c>
      <c r="I47" s="5">
        <v>14865</v>
      </c>
      <c r="J47" s="5">
        <v>924</v>
      </c>
      <c r="K47" s="5">
        <v>846</v>
      </c>
      <c r="L47" s="5">
        <v>778</v>
      </c>
      <c r="M47" s="5">
        <v>765</v>
      </c>
      <c r="N47" s="5">
        <v>840</v>
      </c>
      <c r="O47" s="3">
        <f t="shared" si="0"/>
        <v>245772</v>
      </c>
    </row>
    <row r="48" spans="1:15" x14ac:dyDescent="0.25">
      <c r="A48" s="2">
        <v>34702603</v>
      </c>
      <c r="B48" s="5" t="s">
        <v>54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3">
        <f t="shared" si="0"/>
        <v>0</v>
      </c>
    </row>
    <row r="49" spans="1:19" x14ac:dyDescent="0.25">
      <c r="A49" s="2">
        <v>50068601</v>
      </c>
      <c r="B49" s="5" t="s">
        <v>55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3">
        <f t="shared" si="0"/>
        <v>0</v>
      </c>
    </row>
    <row r="50" spans="1:19" x14ac:dyDescent="0.25">
      <c r="A50" s="3">
        <v>0</v>
      </c>
      <c r="B50" s="3" t="s">
        <v>56</v>
      </c>
      <c r="C50" s="3">
        <v>1794002</v>
      </c>
      <c r="D50" s="3">
        <v>5204469</v>
      </c>
      <c r="E50" s="3">
        <v>7280452</v>
      </c>
      <c r="F50" s="3">
        <v>7941168</v>
      </c>
      <c r="G50" s="3">
        <v>6966783</v>
      </c>
      <c r="H50" s="3">
        <v>6655365</v>
      </c>
      <c r="I50" s="3">
        <v>3522471</v>
      </c>
      <c r="J50" s="3">
        <v>1383464</v>
      </c>
      <c r="K50" s="3">
        <v>1157673</v>
      </c>
      <c r="L50" s="3">
        <v>957575</v>
      </c>
      <c r="M50" s="3">
        <v>921535</v>
      </c>
      <c r="N50" s="3">
        <v>974715</v>
      </c>
      <c r="O50" s="3">
        <f>SUM(O4:O49)</f>
        <v>44759672</v>
      </c>
    </row>
    <row r="52" spans="1:19" ht="23.25" x14ac:dyDescent="0.35">
      <c r="I52" s="11" t="s">
        <v>61</v>
      </c>
      <c r="J52" s="4"/>
      <c r="K52" s="4"/>
      <c r="O52" s="32"/>
    </row>
    <row r="53" spans="1:19" ht="23.25" x14ac:dyDescent="0.35">
      <c r="C53">
        <v>31</v>
      </c>
      <c r="D53">
        <v>30</v>
      </c>
      <c r="E53">
        <v>31</v>
      </c>
      <c r="F53">
        <v>31</v>
      </c>
      <c r="G53">
        <v>28</v>
      </c>
      <c r="H53">
        <v>31</v>
      </c>
      <c r="I53" s="11">
        <v>30</v>
      </c>
      <c r="J53" s="4">
        <v>31</v>
      </c>
      <c r="K53" s="4">
        <v>30</v>
      </c>
      <c r="L53">
        <v>31</v>
      </c>
      <c r="M53">
        <v>31</v>
      </c>
      <c r="N53">
        <v>30</v>
      </c>
      <c r="O53" s="32"/>
    </row>
    <row r="54" spans="1:19" ht="75" x14ac:dyDescent="0.25">
      <c r="A54" s="1" t="s">
        <v>0</v>
      </c>
      <c r="B54" s="1" t="s">
        <v>1</v>
      </c>
      <c r="C54" s="12" t="s">
        <v>2</v>
      </c>
      <c r="D54" s="12" t="s">
        <v>3</v>
      </c>
      <c r="E54" s="12" t="s">
        <v>4</v>
      </c>
      <c r="F54" s="12" t="s">
        <v>5</v>
      </c>
      <c r="G54" s="12" t="s">
        <v>6</v>
      </c>
      <c r="H54" s="12" t="s">
        <v>7</v>
      </c>
      <c r="I54" s="12" t="s">
        <v>8</v>
      </c>
      <c r="J54" s="12" t="s">
        <v>9</v>
      </c>
      <c r="K54" s="12" t="s">
        <v>10</v>
      </c>
      <c r="L54" s="12" t="s">
        <v>11</v>
      </c>
      <c r="M54" s="12" t="s">
        <v>12</v>
      </c>
      <c r="N54" s="12" t="s">
        <v>13</v>
      </c>
      <c r="O54" s="12" t="s">
        <v>58</v>
      </c>
      <c r="P54" s="29" t="s">
        <v>62</v>
      </c>
      <c r="Q54" s="30" t="s">
        <v>63</v>
      </c>
      <c r="R54" s="31" t="s">
        <v>59</v>
      </c>
      <c r="S54" s="30" t="s">
        <v>64</v>
      </c>
    </row>
    <row r="55" spans="1:19" x14ac:dyDescent="0.25">
      <c r="A55" s="2">
        <v>32420301</v>
      </c>
      <c r="B55" s="2" t="s">
        <v>15</v>
      </c>
      <c r="C55" s="13">
        <f>+C4*1.3/C$53</f>
        <v>0</v>
      </c>
      <c r="D55" s="13">
        <f t="shared" ref="D55:N56" si="1">+D4*1.3/D$53</f>
        <v>0</v>
      </c>
      <c r="E55" s="13">
        <f t="shared" si="1"/>
        <v>0</v>
      </c>
      <c r="F55" s="13">
        <f t="shared" si="1"/>
        <v>0</v>
      </c>
      <c r="G55" s="13">
        <f t="shared" si="1"/>
        <v>0</v>
      </c>
      <c r="H55" s="13">
        <f t="shared" si="1"/>
        <v>0</v>
      </c>
      <c r="I55" s="13">
        <f t="shared" si="1"/>
        <v>0</v>
      </c>
      <c r="J55" s="13">
        <f t="shared" si="1"/>
        <v>0</v>
      </c>
      <c r="K55" s="13">
        <f t="shared" si="1"/>
        <v>0</v>
      </c>
      <c r="L55" s="13">
        <f t="shared" si="1"/>
        <v>0</v>
      </c>
      <c r="M55" s="13">
        <f t="shared" si="1"/>
        <v>0</v>
      </c>
      <c r="N55" s="13">
        <f t="shared" si="1"/>
        <v>0</v>
      </c>
      <c r="O55" s="14">
        <f>+MAX(C55:N55)</f>
        <v>0</v>
      </c>
      <c r="P55" s="15"/>
      <c r="Q55" s="2"/>
      <c r="R55" s="27">
        <f>+P55+Q55</f>
        <v>0</v>
      </c>
      <c r="S55" s="20" t="e">
        <f>+R55/O55</f>
        <v>#DIV/0!</v>
      </c>
    </row>
    <row r="56" spans="1:19" x14ac:dyDescent="0.25">
      <c r="A56" s="2">
        <v>34693600</v>
      </c>
      <c r="B56" s="2" t="s">
        <v>16</v>
      </c>
      <c r="C56" s="13">
        <f t="shared" ref="C56:N56" si="2">+C5*1.3/C$53</f>
        <v>608.90322580645159</v>
      </c>
      <c r="D56" s="13">
        <f t="shared" si="2"/>
        <v>1932.2766666666669</v>
      </c>
      <c r="E56" s="13">
        <f t="shared" si="2"/>
        <v>1951.4677419354839</v>
      </c>
      <c r="F56" s="13">
        <f t="shared" si="2"/>
        <v>1991.7258064516129</v>
      </c>
      <c r="G56" s="13">
        <f t="shared" si="2"/>
        <v>1809.1357142857144</v>
      </c>
      <c r="H56" s="13">
        <f t="shared" si="2"/>
        <v>1552.241935483871</v>
      </c>
      <c r="I56" s="13">
        <f t="shared" si="2"/>
        <v>290.59333333333336</v>
      </c>
      <c r="J56" s="13">
        <f t="shared" si="2"/>
        <v>186.06774193548389</v>
      </c>
      <c r="K56" s="13">
        <f t="shared" si="2"/>
        <v>176.4966666666667</v>
      </c>
      <c r="L56" s="13">
        <f t="shared" si="2"/>
        <v>165.26774193548388</v>
      </c>
      <c r="M56" s="13">
        <f t="shared" si="2"/>
        <v>159.35483870967741</v>
      </c>
      <c r="N56" s="13">
        <f t="shared" si="2"/>
        <v>175.5</v>
      </c>
      <c r="O56" s="14">
        <f t="shared" ref="O56:O100" si="3">+MAX(C56:N56)</f>
        <v>1991.7258064516129</v>
      </c>
      <c r="P56" s="16">
        <v>2800</v>
      </c>
      <c r="Q56" s="18">
        <v>-300</v>
      </c>
      <c r="R56" s="27">
        <f t="shared" ref="R56:R100" si="4">+P56+Q56</f>
        <v>2500</v>
      </c>
      <c r="S56" s="20">
        <f t="shared" ref="S56:S101" si="5">+R56/O56</f>
        <v>1.2551928543085507</v>
      </c>
    </row>
    <row r="57" spans="1:19" x14ac:dyDescent="0.25">
      <c r="A57" s="2">
        <v>34693602</v>
      </c>
      <c r="B57" s="2" t="s">
        <v>17</v>
      </c>
      <c r="C57" s="13">
        <f t="shared" ref="C57:N57" si="6">+C6*1.3/C$53</f>
        <v>0</v>
      </c>
      <c r="D57" s="13">
        <f t="shared" si="6"/>
        <v>0</v>
      </c>
      <c r="E57" s="13">
        <f t="shared" si="6"/>
        <v>0</v>
      </c>
      <c r="F57" s="13">
        <f t="shared" si="6"/>
        <v>0</v>
      </c>
      <c r="G57" s="13">
        <f t="shared" si="6"/>
        <v>0</v>
      </c>
      <c r="H57" s="13">
        <f t="shared" si="6"/>
        <v>0</v>
      </c>
      <c r="I57" s="13">
        <f t="shared" si="6"/>
        <v>0</v>
      </c>
      <c r="J57" s="13">
        <f t="shared" si="6"/>
        <v>0</v>
      </c>
      <c r="K57" s="13">
        <f t="shared" si="6"/>
        <v>0</v>
      </c>
      <c r="L57" s="13">
        <f t="shared" si="6"/>
        <v>0</v>
      </c>
      <c r="M57" s="13">
        <f t="shared" si="6"/>
        <v>0</v>
      </c>
      <c r="N57" s="13">
        <f t="shared" si="6"/>
        <v>0</v>
      </c>
      <c r="O57" s="14">
        <f t="shared" si="3"/>
        <v>0</v>
      </c>
      <c r="P57" s="16">
        <v>50</v>
      </c>
      <c r="Q57" s="2"/>
      <c r="R57" s="27">
        <f t="shared" si="4"/>
        <v>50</v>
      </c>
      <c r="S57" s="20" t="e">
        <f t="shared" si="5"/>
        <v>#DIV/0!</v>
      </c>
    </row>
    <row r="58" spans="1:19" x14ac:dyDescent="0.25">
      <c r="A58" s="2">
        <v>34693701</v>
      </c>
      <c r="B58" s="2" t="s">
        <v>18</v>
      </c>
      <c r="C58" s="13">
        <f t="shared" ref="C58:N58" si="7">+C7*1.3/C$53</f>
        <v>24.909677419354839</v>
      </c>
      <c r="D58" s="13">
        <f t="shared" si="7"/>
        <v>739.09333333333336</v>
      </c>
      <c r="E58" s="13">
        <f t="shared" si="7"/>
        <v>1133.9774193548387</v>
      </c>
      <c r="F58" s="13">
        <f t="shared" si="7"/>
        <v>1232.483870967742</v>
      </c>
      <c r="G58" s="13">
        <f t="shared" si="7"/>
        <v>1073.2892857142858</v>
      </c>
      <c r="H58" s="13">
        <f t="shared" si="7"/>
        <v>915.95483870967746</v>
      </c>
      <c r="I58" s="13">
        <f t="shared" si="7"/>
        <v>339.04</v>
      </c>
      <c r="J58" s="13">
        <f t="shared" si="7"/>
        <v>24.196774193548389</v>
      </c>
      <c r="K58" s="13">
        <f t="shared" si="7"/>
        <v>22.88</v>
      </c>
      <c r="L58" s="13">
        <f t="shared" si="7"/>
        <v>20.338709677419356</v>
      </c>
      <c r="M58" s="13">
        <f t="shared" si="7"/>
        <v>20.003225806451614</v>
      </c>
      <c r="N58" s="13">
        <f t="shared" si="7"/>
        <v>22.706666666666667</v>
      </c>
      <c r="O58" s="14">
        <f t="shared" si="3"/>
        <v>1232.483870967742</v>
      </c>
      <c r="P58" s="16">
        <v>1000</v>
      </c>
      <c r="Q58" s="18">
        <v>500</v>
      </c>
      <c r="R58" s="27">
        <f t="shared" si="4"/>
        <v>1500</v>
      </c>
      <c r="S58" s="20">
        <f t="shared" si="5"/>
        <v>1.2170544664590257</v>
      </c>
    </row>
    <row r="59" spans="1:19" x14ac:dyDescent="0.25">
      <c r="A59" s="2">
        <v>34693901</v>
      </c>
      <c r="B59" s="2" t="s">
        <v>19</v>
      </c>
      <c r="C59" s="13">
        <f t="shared" ref="C59:N59" si="8">+C8*1.3/C$53</f>
        <v>1512.1935483870968</v>
      </c>
      <c r="D59" s="13">
        <f t="shared" si="8"/>
        <v>6859.84</v>
      </c>
      <c r="E59" s="13">
        <f t="shared" si="8"/>
        <v>9573.4096774193549</v>
      </c>
      <c r="F59" s="13">
        <f t="shared" si="8"/>
        <v>10451.412903225806</v>
      </c>
      <c r="G59" s="13">
        <f t="shared" si="8"/>
        <v>9259.5285714285728</v>
      </c>
      <c r="H59" s="13">
        <f t="shared" si="8"/>
        <v>8033.0774193548386</v>
      </c>
      <c r="I59" s="13">
        <f t="shared" si="8"/>
        <v>3719.82</v>
      </c>
      <c r="J59" s="13">
        <f t="shared" si="8"/>
        <v>1431.4677419354839</v>
      </c>
      <c r="K59" s="13">
        <f t="shared" si="8"/>
        <v>1278.03</v>
      </c>
      <c r="L59" s="13">
        <f t="shared" si="8"/>
        <v>1147.5225806451615</v>
      </c>
      <c r="M59" s="13">
        <f t="shared" si="8"/>
        <v>1129.2387096774194</v>
      </c>
      <c r="N59" s="13">
        <f t="shared" si="8"/>
        <v>1380.0800000000002</v>
      </c>
      <c r="O59" s="14">
        <f t="shared" si="3"/>
        <v>10451.412903225806</v>
      </c>
      <c r="P59" s="16">
        <v>12000</v>
      </c>
      <c r="Q59" s="18">
        <v>-500</v>
      </c>
      <c r="R59" s="27">
        <f t="shared" si="4"/>
        <v>11500</v>
      </c>
      <c r="S59" s="21">
        <f t="shared" si="5"/>
        <v>1.1003296976670542</v>
      </c>
    </row>
    <row r="60" spans="1:19" x14ac:dyDescent="0.25">
      <c r="A60" s="2">
        <v>34694101</v>
      </c>
      <c r="B60" s="2" t="s">
        <v>20</v>
      </c>
      <c r="C60" s="13">
        <f t="shared" ref="C60:N60" si="9">+C9*1.3/C$53</f>
        <v>17.906451612903226</v>
      </c>
      <c r="D60" s="13">
        <f t="shared" si="9"/>
        <v>35.793333333333329</v>
      </c>
      <c r="E60" s="13">
        <f t="shared" si="9"/>
        <v>45.91935483870968</v>
      </c>
      <c r="F60" s="13">
        <f t="shared" si="9"/>
        <v>48.645161290322584</v>
      </c>
      <c r="G60" s="13">
        <f t="shared" si="9"/>
        <v>45.68571428571429</v>
      </c>
      <c r="H60" s="13">
        <f t="shared" si="9"/>
        <v>39.838709677419352</v>
      </c>
      <c r="I60" s="13">
        <f t="shared" si="9"/>
        <v>26.13</v>
      </c>
      <c r="J60" s="13">
        <f t="shared" si="9"/>
        <v>17.361290322580647</v>
      </c>
      <c r="K60" s="13">
        <f t="shared" si="9"/>
        <v>16.423333333333332</v>
      </c>
      <c r="L60" s="13">
        <f t="shared" si="9"/>
        <v>14.635483870967741</v>
      </c>
      <c r="M60" s="13">
        <f t="shared" si="9"/>
        <v>14.383870967741936</v>
      </c>
      <c r="N60" s="13">
        <f t="shared" si="9"/>
        <v>16.336666666666666</v>
      </c>
      <c r="O60" s="14">
        <f t="shared" si="3"/>
        <v>48.645161290322584</v>
      </c>
      <c r="P60" s="16">
        <v>100</v>
      </c>
      <c r="Q60" s="2"/>
      <c r="R60" s="27">
        <f t="shared" si="4"/>
        <v>100</v>
      </c>
      <c r="S60" s="20">
        <f t="shared" si="5"/>
        <v>2.0557029177718831</v>
      </c>
    </row>
    <row r="61" spans="1:19" x14ac:dyDescent="0.25">
      <c r="A61" s="2">
        <v>34694301</v>
      </c>
      <c r="B61" s="2" t="s">
        <v>21</v>
      </c>
      <c r="C61" s="13">
        <f t="shared" ref="C61:N61" si="10">+C10*1.3/C$53</f>
        <v>2029.7612903225806</v>
      </c>
      <c r="D61" s="13">
        <f t="shared" si="10"/>
        <v>4754.0566666666673</v>
      </c>
      <c r="E61" s="13">
        <f t="shared" si="10"/>
        <v>6055.3580645161292</v>
      </c>
      <c r="F61" s="13">
        <f t="shared" si="10"/>
        <v>6698.5645161290322</v>
      </c>
      <c r="G61" s="13">
        <f t="shared" si="10"/>
        <v>6535.1464285714292</v>
      </c>
      <c r="H61" s="13">
        <f t="shared" si="10"/>
        <v>5818.1290322580644</v>
      </c>
      <c r="I61" s="13">
        <f t="shared" si="10"/>
        <v>3029.4333333333334</v>
      </c>
      <c r="J61" s="13">
        <f t="shared" si="10"/>
        <v>901.10967741935485</v>
      </c>
      <c r="K61" s="13">
        <f t="shared" si="10"/>
        <v>852.32333333333338</v>
      </c>
      <c r="L61" s="13">
        <f t="shared" si="10"/>
        <v>759.40967741935481</v>
      </c>
      <c r="M61" s="13">
        <f t="shared" si="10"/>
        <v>746.57741935483875</v>
      </c>
      <c r="N61" s="13">
        <f t="shared" si="10"/>
        <v>846.12666666666667</v>
      </c>
      <c r="O61" s="14">
        <f t="shared" si="3"/>
        <v>6698.5645161290322</v>
      </c>
      <c r="P61" s="16">
        <v>10000</v>
      </c>
      <c r="Q61" s="18">
        <v>-2500</v>
      </c>
      <c r="R61" s="27">
        <f t="shared" si="4"/>
        <v>7500</v>
      </c>
      <c r="S61" s="21">
        <f t="shared" si="5"/>
        <v>1.1196428700419685</v>
      </c>
    </row>
    <row r="62" spans="1:19" x14ac:dyDescent="0.25">
      <c r="A62" s="2">
        <v>34694401</v>
      </c>
      <c r="B62" s="2" t="s">
        <v>22</v>
      </c>
      <c r="C62" s="13">
        <f t="shared" ref="C62:N62" si="11">+C11*1.3/C$53</f>
        <v>672.60322580645163</v>
      </c>
      <c r="D62" s="13">
        <f t="shared" si="11"/>
        <v>1483.8633333333335</v>
      </c>
      <c r="E62" s="13">
        <f t="shared" si="11"/>
        <v>2063.6451612903224</v>
      </c>
      <c r="F62" s="13">
        <f t="shared" si="11"/>
        <v>2547.1193548387096</v>
      </c>
      <c r="G62" s="13">
        <f t="shared" si="11"/>
        <v>2136.735714285714</v>
      </c>
      <c r="H62" s="13">
        <f t="shared" si="11"/>
        <v>1719.6903225806452</v>
      </c>
      <c r="I62" s="13">
        <f t="shared" si="11"/>
        <v>1376.6133333333335</v>
      </c>
      <c r="J62" s="13">
        <f t="shared" si="11"/>
        <v>1003.2225806451613</v>
      </c>
      <c r="K62" s="13">
        <f t="shared" si="11"/>
        <v>371.23666666666668</v>
      </c>
      <c r="L62" s="13">
        <f t="shared" si="11"/>
        <v>26.712903225806453</v>
      </c>
      <c r="M62" s="13">
        <f t="shared" si="11"/>
        <v>26.293548387096774</v>
      </c>
      <c r="N62" s="13">
        <f t="shared" si="11"/>
        <v>29.813333333333333</v>
      </c>
      <c r="O62" s="14">
        <f t="shared" si="3"/>
        <v>2547.1193548387096</v>
      </c>
      <c r="P62" s="16">
        <v>3000</v>
      </c>
      <c r="Q62" s="2"/>
      <c r="R62" s="27">
        <f t="shared" si="4"/>
        <v>3000</v>
      </c>
      <c r="S62" s="20">
        <f t="shared" si="5"/>
        <v>1.1778011086527855</v>
      </c>
    </row>
    <row r="63" spans="1:19" x14ac:dyDescent="0.25">
      <c r="A63" s="2">
        <v>34694601</v>
      </c>
      <c r="B63" s="2" t="s">
        <v>23</v>
      </c>
      <c r="C63" s="13">
        <f t="shared" ref="C63:N63" si="12">+C12*1.3/C$53</f>
        <v>7.8419354838709676</v>
      </c>
      <c r="D63" s="13">
        <f t="shared" si="12"/>
        <v>19.673333333333336</v>
      </c>
      <c r="E63" s="13">
        <f t="shared" si="12"/>
        <v>25.287096774193547</v>
      </c>
      <c r="F63" s="13">
        <f t="shared" si="12"/>
        <v>28.054838709677419</v>
      </c>
      <c r="G63" s="13">
        <f t="shared" si="12"/>
        <v>27.3</v>
      </c>
      <c r="H63" s="13">
        <f t="shared" si="12"/>
        <v>24.322580645161292</v>
      </c>
      <c r="I63" s="13">
        <f t="shared" si="12"/>
        <v>12.133333333333333</v>
      </c>
      <c r="J63" s="13">
        <f t="shared" si="12"/>
        <v>2.935483870967742</v>
      </c>
      <c r="K63" s="13">
        <f t="shared" si="12"/>
        <v>2.7733333333333334</v>
      </c>
      <c r="L63" s="13">
        <f t="shared" si="12"/>
        <v>2.4322580645161294</v>
      </c>
      <c r="M63" s="13">
        <f t="shared" si="12"/>
        <v>2.4322580645161294</v>
      </c>
      <c r="N63" s="13">
        <f t="shared" si="12"/>
        <v>2.73</v>
      </c>
      <c r="O63" s="14">
        <f t="shared" si="3"/>
        <v>28.054838709677419</v>
      </c>
      <c r="P63" s="16">
        <v>50</v>
      </c>
      <c r="Q63" s="2"/>
      <c r="R63" s="27">
        <f t="shared" si="4"/>
        <v>50</v>
      </c>
      <c r="S63" s="20">
        <f t="shared" si="5"/>
        <v>1.7822237553179257</v>
      </c>
    </row>
    <row r="64" spans="1:19" x14ac:dyDescent="0.25">
      <c r="A64" s="2">
        <v>34694701</v>
      </c>
      <c r="B64" s="2" t="s">
        <v>24</v>
      </c>
      <c r="C64" s="13">
        <f t="shared" ref="C64:N64" si="13">+C13*1.3/C$53</f>
        <v>503.85483870967744</v>
      </c>
      <c r="D64" s="13">
        <f t="shared" si="13"/>
        <v>732.72333333333336</v>
      </c>
      <c r="E64" s="13">
        <f t="shared" si="13"/>
        <v>897.41935483870964</v>
      </c>
      <c r="F64" s="13">
        <f t="shared" si="13"/>
        <v>1048.4290322580646</v>
      </c>
      <c r="G64" s="13">
        <f t="shared" si="13"/>
        <v>899.0428571428572</v>
      </c>
      <c r="H64" s="13">
        <f t="shared" si="13"/>
        <v>705.43870967741941</v>
      </c>
      <c r="I64" s="13">
        <f t="shared" si="13"/>
        <v>461.02333333333337</v>
      </c>
      <c r="J64" s="13">
        <f t="shared" si="13"/>
        <v>145.09677419354838</v>
      </c>
      <c r="K64" s="13">
        <f t="shared" si="13"/>
        <v>172.81333333333336</v>
      </c>
      <c r="L64" s="13">
        <f t="shared" si="13"/>
        <v>6.5</v>
      </c>
      <c r="M64" s="13">
        <f t="shared" si="13"/>
        <v>6.3741935483870966</v>
      </c>
      <c r="N64" s="13">
        <f t="shared" si="13"/>
        <v>7.2366666666666664</v>
      </c>
      <c r="O64" s="14">
        <f t="shared" si="3"/>
        <v>1048.4290322580646</v>
      </c>
      <c r="P64" s="16">
        <v>1100</v>
      </c>
      <c r="Q64" s="18">
        <v>100</v>
      </c>
      <c r="R64" s="27">
        <f t="shared" si="4"/>
        <v>1200</v>
      </c>
      <c r="S64" s="20">
        <f t="shared" si="5"/>
        <v>1.1445696018313114</v>
      </c>
    </row>
    <row r="65" spans="1:19" x14ac:dyDescent="0.25">
      <c r="A65" s="2">
        <v>34694800</v>
      </c>
      <c r="B65" s="2" t="s">
        <v>25</v>
      </c>
      <c r="C65" s="13">
        <f t="shared" ref="C65:N65" si="14">+C14*1.3/C$53</f>
        <v>11.364516129032259</v>
      </c>
      <c r="D65" s="13">
        <f t="shared" si="14"/>
        <v>25.87</v>
      </c>
      <c r="E65" s="13">
        <f t="shared" si="14"/>
        <v>32.835483870967742</v>
      </c>
      <c r="F65" s="13">
        <f t="shared" si="14"/>
        <v>36.232258064516131</v>
      </c>
      <c r="G65" s="13">
        <f t="shared" si="14"/>
        <v>35.424999999999997</v>
      </c>
      <c r="H65" s="13">
        <f t="shared" si="14"/>
        <v>31.535483870967742</v>
      </c>
      <c r="I65" s="13">
        <f t="shared" si="14"/>
        <v>16.726666666666667</v>
      </c>
      <c r="J65" s="13">
        <f t="shared" si="14"/>
        <v>5.3677419354838714</v>
      </c>
      <c r="K65" s="13">
        <f t="shared" si="14"/>
        <v>5.0699999999999994</v>
      </c>
      <c r="L65" s="13">
        <f t="shared" si="14"/>
        <v>4.5290322580645164</v>
      </c>
      <c r="M65" s="13">
        <f t="shared" si="14"/>
        <v>4.4451612903225808</v>
      </c>
      <c r="N65" s="13">
        <f t="shared" si="14"/>
        <v>5.0266666666666673</v>
      </c>
      <c r="O65" s="14">
        <f t="shared" si="3"/>
        <v>36.232258064516131</v>
      </c>
      <c r="P65" s="16">
        <v>100</v>
      </c>
      <c r="Q65" s="2"/>
      <c r="R65" s="27">
        <f t="shared" si="4"/>
        <v>100</v>
      </c>
      <c r="S65" s="20">
        <f t="shared" si="5"/>
        <v>2.7599715099715096</v>
      </c>
    </row>
    <row r="66" spans="1:19" x14ac:dyDescent="0.25">
      <c r="A66" s="2">
        <v>34695201</v>
      </c>
      <c r="B66" s="2" t="s">
        <v>26</v>
      </c>
      <c r="C66" s="13">
        <f t="shared" ref="C66:N66" si="15">+C15*1.3/C$53</f>
        <v>3.9838709677419355</v>
      </c>
      <c r="D66" s="13">
        <f t="shared" si="15"/>
        <v>21.146666666666665</v>
      </c>
      <c r="E66" s="13">
        <f t="shared" si="15"/>
        <v>30.696774193548389</v>
      </c>
      <c r="F66" s="13">
        <f t="shared" si="15"/>
        <v>33.12903225806452</v>
      </c>
      <c r="G66" s="13">
        <f t="shared" si="15"/>
        <v>29.482142857142858</v>
      </c>
      <c r="H66" s="13">
        <f t="shared" si="15"/>
        <v>25.329032258064519</v>
      </c>
      <c r="I66" s="13">
        <f t="shared" si="15"/>
        <v>11.613333333333335</v>
      </c>
      <c r="J66" s="13">
        <f t="shared" si="15"/>
        <v>3.8580645161290326</v>
      </c>
      <c r="K66" s="13">
        <f t="shared" si="15"/>
        <v>3.64</v>
      </c>
      <c r="L66" s="13">
        <f t="shared" si="15"/>
        <v>3.2290322580645165</v>
      </c>
      <c r="M66" s="13">
        <f t="shared" si="15"/>
        <v>3.1870967741935483</v>
      </c>
      <c r="N66" s="13">
        <f t="shared" si="15"/>
        <v>3.64</v>
      </c>
      <c r="O66" s="14">
        <f t="shared" si="3"/>
        <v>33.12903225806452</v>
      </c>
      <c r="P66" s="16">
        <v>100</v>
      </c>
      <c r="Q66" s="2"/>
      <c r="R66" s="27">
        <f t="shared" si="4"/>
        <v>100</v>
      </c>
      <c r="S66" s="20">
        <f t="shared" si="5"/>
        <v>3.0185004868549168</v>
      </c>
    </row>
    <row r="67" spans="1:19" x14ac:dyDescent="0.25">
      <c r="A67" s="2">
        <v>34695300</v>
      </c>
      <c r="B67" s="2" t="s">
        <v>27</v>
      </c>
      <c r="C67" s="13">
        <f t="shared" ref="C67:N67" si="16">+C16*1.3/C$53</f>
        <v>23585.187096774196</v>
      </c>
      <c r="D67" s="13">
        <f t="shared" si="16"/>
        <v>97599.060000000012</v>
      </c>
      <c r="E67" s="13">
        <f t="shared" si="16"/>
        <v>141936.97741935484</v>
      </c>
      <c r="F67" s="13">
        <f t="shared" si="16"/>
        <v>155072.68064516131</v>
      </c>
      <c r="G67" s="13">
        <f t="shared" si="16"/>
        <v>149741.80000000002</v>
      </c>
      <c r="H67" s="13">
        <f t="shared" si="16"/>
        <v>130316.31935483871</v>
      </c>
      <c r="I67" s="13">
        <f t="shared" si="16"/>
        <v>71103.67333333334</v>
      </c>
      <c r="J67" s="13">
        <f t="shared" si="16"/>
        <v>31590.83870967742</v>
      </c>
      <c r="K67" s="13">
        <f t="shared" si="16"/>
        <v>26555.403333333332</v>
      </c>
      <c r="L67" s="13">
        <f t="shared" si="16"/>
        <v>20835.561290322581</v>
      </c>
      <c r="M67" s="13">
        <f t="shared" si="16"/>
        <v>18746.125806451615</v>
      </c>
      <c r="N67" s="13">
        <f t="shared" si="16"/>
        <v>20283.510000000002</v>
      </c>
      <c r="O67" s="25">
        <f t="shared" si="3"/>
        <v>155072.68064516131</v>
      </c>
      <c r="P67" s="16">
        <v>190000</v>
      </c>
      <c r="Q67" s="18">
        <v>-20000</v>
      </c>
      <c r="R67" s="27">
        <f t="shared" si="4"/>
        <v>170000</v>
      </c>
      <c r="S67" s="21">
        <f t="shared" si="5"/>
        <v>1.0962601490651698</v>
      </c>
    </row>
    <row r="68" spans="1:19" x14ac:dyDescent="0.25">
      <c r="A68" s="2">
        <v>34695303</v>
      </c>
      <c r="B68" s="2" t="s">
        <v>28</v>
      </c>
      <c r="C68" s="13">
        <f t="shared" ref="C68:N68" si="17">+C17*1.3/C$53</f>
        <v>299.96451612903223</v>
      </c>
      <c r="D68" s="13">
        <f t="shared" si="17"/>
        <v>1295.2333333333333</v>
      </c>
      <c r="E68" s="13">
        <f t="shared" si="17"/>
        <v>2013.4903225806454</v>
      </c>
      <c r="F68" s="13">
        <f t="shared" si="17"/>
        <v>1975.6225806451614</v>
      </c>
      <c r="G68" s="13">
        <f t="shared" si="17"/>
        <v>1777.1464285714285</v>
      </c>
      <c r="H68" s="13">
        <f t="shared" si="17"/>
        <v>1542.6387096774195</v>
      </c>
      <c r="I68" s="13">
        <f t="shared" si="17"/>
        <v>762.01666666666665</v>
      </c>
      <c r="J68" s="13">
        <f t="shared" si="17"/>
        <v>304.91290322580647</v>
      </c>
      <c r="K68" s="13">
        <f t="shared" si="17"/>
        <v>283.48666666666668</v>
      </c>
      <c r="L68" s="13">
        <f t="shared" si="17"/>
        <v>257.81935483870967</v>
      </c>
      <c r="M68" s="13">
        <f t="shared" si="17"/>
        <v>254.75806451612902</v>
      </c>
      <c r="N68" s="13">
        <f t="shared" si="17"/>
        <v>269.79333333333335</v>
      </c>
      <c r="O68" s="14">
        <f t="shared" si="3"/>
        <v>2013.4903225806454</v>
      </c>
      <c r="P68" s="16">
        <v>2400</v>
      </c>
      <c r="Q68" s="2"/>
      <c r="R68" s="27">
        <f t="shared" si="4"/>
        <v>2400</v>
      </c>
      <c r="S68" s="20">
        <f t="shared" si="5"/>
        <v>1.191960037296814</v>
      </c>
    </row>
    <row r="69" spans="1:19" x14ac:dyDescent="0.25">
      <c r="A69" s="2">
        <v>34695601</v>
      </c>
      <c r="B69" s="2" t="s">
        <v>29</v>
      </c>
      <c r="C69" s="13">
        <f t="shared" ref="C69:N69" si="18">+C18*1.3/C$53</f>
        <v>44.283870967741933</v>
      </c>
      <c r="D69" s="13">
        <f t="shared" si="18"/>
        <v>112.97</v>
      </c>
      <c r="E69" s="13">
        <f t="shared" si="18"/>
        <v>167.99354838709678</v>
      </c>
      <c r="F69" s="13">
        <f t="shared" si="18"/>
        <v>190.76451612903224</v>
      </c>
      <c r="G69" s="13">
        <f t="shared" si="18"/>
        <v>185.06428571428572</v>
      </c>
      <c r="H69" s="13">
        <f t="shared" si="18"/>
        <v>164.80645161290323</v>
      </c>
      <c r="I69" s="13">
        <f t="shared" si="18"/>
        <v>69.24666666666667</v>
      </c>
      <c r="J69" s="13">
        <f t="shared" si="18"/>
        <v>15.600000000000001</v>
      </c>
      <c r="K69" s="13">
        <f t="shared" si="18"/>
        <v>14.733333333333333</v>
      </c>
      <c r="L69" s="13">
        <f t="shared" si="18"/>
        <v>13.125806451612904</v>
      </c>
      <c r="M69" s="13">
        <f t="shared" si="18"/>
        <v>12.916129032258066</v>
      </c>
      <c r="N69" s="13">
        <f t="shared" si="18"/>
        <v>14.646666666666668</v>
      </c>
      <c r="O69" s="14">
        <f t="shared" si="3"/>
        <v>190.76451612903224</v>
      </c>
      <c r="P69" s="16">
        <v>250</v>
      </c>
      <c r="Q69" s="2"/>
      <c r="R69" s="27">
        <f t="shared" si="4"/>
        <v>250</v>
      </c>
      <c r="S69" s="20">
        <f t="shared" si="5"/>
        <v>1.3105162588565535</v>
      </c>
    </row>
    <row r="70" spans="1:19" x14ac:dyDescent="0.25">
      <c r="A70" s="2">
        <v>34695801</v>
      </c>
      <c r="B70" s="2" t="s">
        <v>30</v>
      </c>
      <c r="C70" s="13">
        <f t="shared" ref="C70:N70" si="19">+C19*1.3/C$53</f>
        <v>291.158064516129</v>
      </c>
      <c r="D70" s="13">
        <f t="shared" si="19"/>
        <v>472.24666666666667</v>
      </c>
      <c r="E70" s="13">
        <f t="shared" si="19"/>
        <v>525.99677419354839</v>
      </c>
      <c r="F70" s="13">
        <f t="shared" si="19"/>
        <v>682.20645161290327</v>
      </c>
      <c r="G70" s="13">
        <f t="shared" si="19"/>
        <v>578.63928571428573</v>
      </c>
      <c r="H70" s="13">
        <f t="shared" si="19"/>
        <v>414.70000000000005</v>
      </c>
      <c r="I70" s="13">
        <f t="shared" si="19"/>
        <v>322.48666666666668</v>
      </c>
      <c r="J70" s="13">
        <f t="shared" si="19"/>
        <v>194.07741935483872</v>
      </c>
      <c r="K70" s="13">
        <f t="shared" si="19"/>
        <v>345.10666666666668</v>
      </c>
      <c r="L70" s="13">
        <f t="shared" si="19"/>
        <v>120.64838709677419</v>
      </c>
      <c r="M70" s="13">
        <f t="shared" si="19"/>
        <v>155.7483870967742</v>
      </c>
      <c r="N70" s="13">
        <f t="shared" si="19"/>
        <v>308.49</v>
      </c>
      <c r="O70" s="14">
        <f t="shared" si="3"/>
        <v>682.20645161290327</v>
      </c>
      <c r="P70" s="16">
        <v>900</v>
      </c>
      <c r="Q70" s="18">
        <v>-100</v>
      </c>
      <c r="R70" s="27">
        <f t="shared" si="4"/>
        <v>800</v>
      </c>
      <c r="S70" s="20">
        <f t="shared" si="5"/>
        <v>1.1726655444383498</v>
      </c>
    </row>
    <row r="71" spans="1:19" x14ac:dyDescent="0.25">
      <c r="A71" s="2">
        <v>34695901</v>
      </c>
      <c r="B71" s="2" t="s">
        <v>31</v>
      </c>
      <c r="C71" s="13">
        <f t="shared" ref="C71:N71" si="20">+C20*1.3/C$53</f>
        <v>265.28387096774196</v>
      </c>
      <c r="D71" s="13">
        <f t="shared" si="20"/>
        <v>482.25666666666672</v>
      </c>
      <c r="E71" s="13">
        <f t="shared" si="20"/>
        <v>587.39032258064526</v>
      </c>
      <c r="F71" s="13">
        <f t="shared" si="20"/>
        <v>1018.0677419354839</v>
      </c>
      <c r="G71" s="13">
        <f t="shared" si="20"/>
        <v>644.5214285714286</v>
      </c>
      <c r="H71" s="13">
        <f t="shared" si="20"/>
        <v>521.25806451612902</v>
      </c>
      <c r="I71" s="13">
        <f t="shared" si="20"/>
        <v>315.55333333333334</v>
      </c>
      <c r="J71" s="13">
        <f t="shared" si="20"/>
        <v>127.94516129032259</v>
      </c>
      <c r="K71" s="13">
        <f t="shared" si="20"/>
        <v>131.08333333333334</v>
      </c>
      <c r="L71" s="13">
        <f t="shared" si="20"/>
        <v>10.987096774193549</v>
      </c>
      <c r="M71" s="13">
        <f t="shared" si="20"/>
        <v>68.270967741935493</v>
      </c>
      <c r="N71" s="13">
        <f t="shared" si="20"/>
        <v>71.63000000000001</v>
      </c>
      <c r="O71" s="14">
        <f t="shared" si="3"/>
        <v>1018.0677419354839</v>
      </c>
      <c r="P71" s="16">
        <v>1100</v>
      </c>
      <c r="Q71" s="2"/>
      <c r="R71" s="27">
        <f t="shared" si="4"/>
        <v>1100</v>
      </c>
      <c r="S71" s="20">
        <f t="shared" si="5"/>
        <v>1.0804781987382803</v>
      </c>
    </row>
    <row r="72" spans="1:19" x14ac:dyDescent="0.25">
      <c r="A72" s="2">
        <v>34696301</v>
      </c>
      <c r="B72" s="2" t="s">
        <v>32</v>
      </c>
      <c r="C72" s="13">
        <f t="shared" ref="C72:N72" si="21">+C21*1.3/C$53</f>
        <v>6.6258064516129034</v>
      </c>
      <c r="D72" s="13">
        <f t="shared" si="21"/>
        <v>16.553333333333335</v>
      </c>
      <c r="E72" s="13">
        <f t="shared" si="21"/>
        <v>21.303225806451611</v>
      </c>
      <c r="F72" s="13">
        <f t="shared" si="21"/>
        <v>23.651612903225807</v>
      </c>
      <c r="G72" s="13">
        <f t="shared" si="21"/>
        <v>23.028571428571432</v>
      </c>
      <c r="H72" s="13">
        <f t="shared" si="21"/>
        <v>20.506451612903227</v>
      </c>
      <c r="I72" s="13">
        <f t="shared" si="21"/>
        <v>10.226666666666667</v>
      </c>
      <c r="J72" s="13">
        <f t="shared" si="21"/>
        <v>2.4741935483870967</v>
      </c>
      <c r="K72" s="13">
        <f t="shared" si="21"/>
        <v>2.3400000000000003</v>
      </c>
      <c r="L72" s="13">
        <f t="shared" si="21"/>
        <v>2.0548387096774197</v>
      </c>
      <c r="M72" s="13">
        <f t="shared" si="21"/>
        <v>2.0129032258064519</v>
      </c>
      <c r="N72" s="13">
        <f t="shared" si="21"/>
        <v>2.2966666666666669</v>
      </c>
      <c r="O72" s="14">
        <f t="shared" si="3"/>
        <v>23.651612903225807</v>
      </c>
      <c r="P72" s="16">
        <v>100</v>
      </c>
      <c r="Q72" s="2"/>
      <c r="R72" s="27">
        <f t="shared" si="4"/>
        <v>100</v>
      </c>
      <c r="S72" s="20">
        <f t="shared" si="5"/>
        <v>4.2280414620840148</v>
      </c>
    </row>
    <row r="73" spans="1:19" x14ac:dyDescent="0.25">
      <c r="A73" s="2">
        <v>34696501</v>
      </c>
      <c r="B73" s="2" t="s">
        <v>33</v>
      </c>
      <c r="C73" s="13">
        <f t="shared" ref="C73:N73" si="22">+C22*1.3/C$53</f>
        <v>1983.2548387096774</v>
      </c>
      <c r="D73" s="13">
        <f t="shared" si="22"/>
        <v>4675.58</v>
      </c>
      <c r="E73" s="13">
        <f t="shared" si="22"/>
        <v>6053.8903225806453</v>
      </c>
      <c r="F73" s="13">
        <f t="shared" si="22"/>
        <v>6645.9354838709678</v>
      </c>
      <c r="G73" s="13">
        <f t="shared" si="22"/>
        <v>6761.3928571428569</v>
      </c>
      <c r="H73" s="13">
        <f t="shared" si="22"/>
        <v>5746.9645161290318</v>
      </c>
      <c r="I73" s="13">
        <f t="shared" si="22"/>
        <v>3121.2566666666667</v>
      </c>
      <c r="J73" s="13">
        <f t="shared" si="22"/>
        <v>843.7838709677419</v>
      </c>
      <c r="K73" s="13">
        <f t="shared" si="22"/>
        <v>781.99333333333334</v>
      </c>
      <c r="L73" s="13">
        <f t="shared" si="22"/>
        <v>698.98064516129034</v>
      </c>
      <c r="M73" s="13">
        <f t="shared" si="22"/>
        <v>687.7</v>
      </c>
      <c r="N73" s="13">
        <f t="shared" si="22"/>
        <v>776.5766666666666</v>
      </c>
      <c r="O73" s="14">
        <f t="shared" si="3"/>
        <v>6761.3928571428569</v>
      </c>
      <c r="P73" s="16">
        <v>8000</v>
      </c>
      <c r="Q73" s="18">
        <v>0</v>
      </c>
      <c r="R73" s="27">
        <f t="shared" si="4"/>
        <v>8000</v>
      </c>
      <c r="S73" s="21">
        <f t="shared" si="5"/>
        <v>1.1831881638926891</v>
      </c>
    </row>
    <row r="74" spans="1:19" x14ac:dyDescent="0.25">
      <c r="A74" s="2">
        <v>34697400</v>
      </c>
      <c r="B74" s="2" t="s">
        <v>34</v>
      </c>
      <c r="C74" s="13">
        <f t="shared" ref="C74:N74" si="23">+C23*1.3/C$53</f>
        <v>4137.1032258064524</v>
      </c>
      <c r="D74" s="13">
        <f t="shared" si="23"/>
        <v>5303.35</v>
      </c>
      <c r="E74" s="13">
        <f t="shared" si="23"/>
        <v>5559.3032258064513</v>
      </c>
      <c r="F74" s="13">
        <f t="shared" si="23"/>
        <v>6136.1258064516123</v>
      </c>
      <c r="G74" s="13">
        <f t="shared" si="23"/>
        <v>5796.4678571428576</v>
      </c>
      <c r="H74" s="13">
        <f t="shared" si="23"/>
        <v>4455.3935483870973</v>
      </c>
      <c r="I74" s="13">
        <f t="shared" si="23"/>
        <v>2737.8</v>
      </c>
      <c r="J74" s="13">
        <f t="shared" si="23"/>
        <v>1637.7064516129033</v>
      </c>
      <c r="K74" s="13">
        <f t="shared" si="23"/>
        <v>824.02666666666664</v>
      </c>
      <c r="L74" s="13">
        <f t="shared" si="23"/>
        <v>663.88064516129032</v>
      </c>
      <c r="M74" s="13">
        <f t="shared" si="23"/>
        <v>636.83225806451605</v>
      </c>
      <c r="N74" s="13">
        <f t="shared" si="23"/>
        <v>744.16333333333341</v>
      </c>
      <c r="O74" s="14">
        <f t="shared" si="3"/>
        <v>6136.1258064516123</v>
      </c>
      <c r="P74" s="17">
        <v>8500</v>
      </c>
      <c r="Q74" s="2"/>
      <c r="R74" s="27">
        <f t="shared" si="4"/>
        <v>8500</v>
      </c>
      <c r="S74" s="28">
        <f t="shared" si="5"/>
        <v>1.3852388735353138</v>
      </c>
    </row>
    <row r="75" spans="1:19" x14ac:dyDescent="0.25">
      <c r="A75" s="2">
        <v>34697401</v>
      </c>
      <c r="B75" s="2" t="s">
        <v>35</v>
      </c>
      <c r="C75" s="13">
        <f t="shared" ref="C75:N75" si="24">+C24*1.3/C$53</f>
        <v>256.81290322580645</v>
      </c>
      <c r="D75" s="13">
        <f t="shared" si="24"/>
        <v>327.34000000000003</v>
      </c>
      <c r="E75" s="13">
        <f t="shared" si="24"/>
        <v>351.41935483870969</v>
      </c>
      <c r="F75" s="13">
        <f t="shared" si="24"/>
        <v>365.04838709677421</v>
      </c>
      <c r="G75" s="13">
        <f t="shared" si="24"/>
        <v>330.43214285714288</v>
      </c>
      <c r="H75" s="13">
        <f t="shared" si="24"/>
        <v>264.57096774193553</v>
      </c>
      <c r="I75" s="13">
        <f t="shared" si="24"/>
        <v>175.67333333333332</v>
      </c>
      <c r="J75" s="13">
        <f t="shared" si="24"/>
        <v>127.60967741935484</v>
      </c>
      <c r="K75" s="13">
        <f t="shared" si="24"/>
        <v>49.616666666666667</v>
      </c>
      <c r="L75" s="13">
        <f t="shared" si="24"/>
        <v>46.841935483870969</v>
      </c>
      <c r="M75" s="13">
        <f t="shared" si="24"/>
        <v>15.306451612903226</v>
      </c>
      <c r="N75" s="13">
        <f t="shared" si="24"/>
        <v>17.246666666666666</v>
      </c>
      <c r="O75" s="14">
        <f t="shared" si="3"/>
        <v>365.04838709677421</v>
      </c>
      <c r="P75" s="17"/>
      <c r="Q75" s="2"/>
      <c r="R75" s="27">
        <f t="shared" si="4"/>
        <v>0</v>
      </c>
      <c r="S75" s="20">
        <f t="shared" si="5"/>
        <v>0</v>
      </c>
    </row>
    <row r="76" spans="1:19" x14ac:dyDescent="0.25">
      <c r="A76" s="2">
        <v>34698001</v>
      </c>
      <c r="B76" s="2" t="s">
        <v>36</v>
      </c>
      <c r="C76" s="13">
        <f t="shared" ref="C76:N76" si="25">+C25*1.3/C$53</f>
        <v>1465.9806451612903</v>
      </c>
      <c r="D76" s="13">
        <f t="shared" si="25"/>
        <v>3444.0899999999997</v>
      </c>
      <c r="E76" s="13">
        <f t="shared" si="25"/>
        <v>4980.8032258064513</v>
      </c>
      <c r="F76" s="13">
        <f t="shared" si="25"/>
        <v>5617.090322580646</v>
      </c>
      <c r="G76" s="13">
        <f t="shared" si="25"/>
        <v>5453.1750000000002</v>
      </c>
      <c r="H76" s="13">
        <f t="shared" si="25"/>
        <v>4852.8580645161292</v>
      </c>
      <c r="I76" s="13">
        <f t="shared" si="25"/>
        <v>2198.3000000000002</v>
      </c>
      <c r="J76" s="13">
        <f t="shared" si="25"/>
        <v>678.51612903225805</v>
      </c>
      <c r="K76" s="13">
        <f t="shared" si="25"/>
        <v>641.80999999999995</v>
      </c>
      <c r="L76" s="13">
        <f t="shared" si="25"/>
        <v>572.58709677419358</v>
      </c>
      <c r="M76" s="13">
        <f t="shared" si="25"/>
        <v>562.60645161290324</v>
      </c>
      <c r="N76" s="13">
        <f t="shared" si="25"/>
        <v>636.8266666666666</v>
      </c>
      <c r="O76" s="14">
        <f t="shared" si="3"/>
        <v>5617.090322580646</v>
      </c>
      <c r="P76" s="16">
        <v>3800</v>
      </c>
      <c r="Q76" s="18">
        <v>4000</v>
      </c>
      <c r="R76" s="27">
        <f t="shared" si="4"/>
        <v>7800</v>
      </c>
      <c r="S76" s="28">
        <f t="shared" si="5"/>
        <v>1.388619294342496</v>
      </c>
    </row>
    <row r="77" spans="1:19" x14ac:dyDescent="0.25">
      <c r="A77" s="2">
        <v>34698501</v>
      </c>
      <c r="B77" s="2" t="s">
        <v>37</v>
      </c>
      <c r="C77" s="13">
        <f t="shared" ref="C77:N77" si="26">+C26*1.3/C$53</f>
        <v>2269.0032258064516</v>
      </c>
      <c r="D77" s="13">
        <f t="shared" si="26"/>
        <v>10920.823333333334</v>
      </c>
      <c r="E77" s="13">
        <f t="shared" si="26"/>
        <v>17604.096774193549</v>
      </c>
      <c r="F77" s="13">
        <f t="shared" si="26"/>
        <v>17088.625806451615</v>
      </c>
      <c r="G77" s="13">
        <f t="shared" si="26"/>
        <v>15798.435714285715</v>
      </c>
      <c r="H77" s="13">
        <f t="shared" si="26"/>
        <v>13118.887096774193</v>
      </c>
      <c r="I77" s="13">
        <f t="shared" si="26"/>
        <v>6385.4266666666672</v>
      </c>
      <c r="J77" s="13">
        <f t="shared" si="26"/>
        <v>2088.8903225806453</v>
      </c>
      <c r="K77" s="13">
        <f t="shared" si="26"/>
        <v>1948.18</v>
      </c>
      <c r="L77" s="13">
        <f t="shared" si="26"/>
        <v>1734.0322580645161</v>
      </c>
      <c r="M77" s="13">
        <f t="shared" si="26"/>
        <v>1705.4741935483873</v>
      </c>
      <c r="N77" s="13">
        <f t="shared" si="26"/>
        <v>1933.1433333333334</v>
      </c>
      <c r="O77" s="14">
        <f t="shared" si="3"/>
        <v>17604.096774193549</v>
      </c>
      <c r="P77" s="16">
        <v>20000</v>
      </c>
      <c r="Q77" s="2"/>
      <c r="R77" s="27">
        <f t="shared" si="4"/>
        <v>20000</v>
      </c>
      <c r="S77" s="20">
        <f t="shared" si="5"/>
        <v>1.1360991851236972</v>
      </c>
    </row>
    <row r="78" spans="1:19" x14ac:dyDescent="0.25">
      <c r="A78" s="2">
        <v>34698600</v>
      </c>
      <c r="B78" s="2" t="s">
        <v>38</v>
      </c>
      <c r="C78" s="13">
        <f t="shared" ref="C78:N78" si="27">+C27*1.3/C$53</f>
        <v>33696.587096774194</v>
      </c>
      <c r="D78" s="13">
        <f t="shared" si="27"/>
        <v>79158.820000000007</v>
      </c>
      <c r="E78" s="13">
        <f t="shared" si="27"/>
        <v>95944.990322580648</v>
      </c>
      <c r="F78" s="13">
        <f t="shared" si="27"/>
        <v>105270.47741935485</v>
      </c>
      <c r="G78" s="13">
        <f t="shared" si="27"/>
        <v>107180.82142857143</v>
      </c>
      <c r="H78" s="13">
        <f t="shared" si="27"/>
        <v>92639.677419354834</v>
      </c>
      <c r="I78" s="13">
        <f t="shared" si="27"/>
        <v>52942.543333333335</v>
      </c>
      <c r="J78" s="13">
        <f t="shared" si="27"/>
        <v>15843.519354838711</v>
      </c>
      <c r="K78" s="13">
        <f t="shared" si="27"/>
        <v>14931.323333333334</v>
      </c>
      <c r="L78" s="13">
        <f t="shared" si="27"/>
        <v>12977.480645161291</v>
      </c>
      <c r="M78" s="13">
        <f t="shared" si="27"/>
        <v>13614.396774193548</v>
      </c>
      <c r="N78" s="13">
        <f t="shared" si="27"/>
        <v>14610.006666666666</v>
      </c>
      <c r="O78" s="25">
        <f t="shared" si="3"/>
        <v>107180.82142857143</v>
      </c>
      <c r="P78" s="16">
        <v>140000</v>
      </c>
      <c r="Q78" s="18">
        <v>-12000</v>
      </c>
      <c r="R78" s="27">
        <f t="shared" si="4"/>
        <v>128000</v>
      </c>
      <c r="S78" s="21">
        <f t="shared" si="5"/>
        <v>1.1942435063842378</v>
      </c>
    </row>
    <row r="79" spans="1:19" x14ac:dyDescent="0.25">
      <c r="A79" s="2">
        <v>34698701</v>
      </c>
      <c r="B79" s="2" t="s">
        <v>39</v>
      </c>
      <c r="C79" s="13">
        <f t="shared" ref="C79:N79" si="28">+C28*1.3/C$53</f>
        <v>1172.1387096774195</v>
      </c>
      <c r="D79" s="13">
        <f t="shared" si="28"/>
        <v>1701.0066666666669</v>
      </c>
      <c r="E79" s="13">
        <f t="shared" si="28"/>
        <v>2582.8483870967743</v>
      </c>
      <c r="F79" s="13">
        <f t="shared" si="28"/>
        <v>3141.2612903225809</v>
      </c>
      <c r="G79" s="13">
        <f t="shared" si="28"/>
        <v>2532.4928571428572</v>
      </c>
      <c r="H79" s="13">
        <f t="shared" si="28"/>
        <v>2116.2741935483873</v>
      </c>
      <c r="I79" s="13">
        <f t="shared" si="28"/>
        <v>1601.9900000000002</v>
      </c>
      <c r="J79" s="13">
        <f t="shared" si="28"/>
        <v>558.87419354838721</v>
      </c>
      <c r="K79" s="13">
        <f t="shared" si="28"/>
        <v>576.80999999999995</v>
      </c>
      <c r="L79" s="13">
        <f t="shared" si="28"/>
        <v>6.7516129032258068</v>
      </c>
      <c r="M79" s="13">
        <f t="shared" si="28"/>
        <v>6.6258064516129034</v>
      </c>
      <c r="N79" s="13">
        <f t="shared" si="28"/>
        <v>7.496666666666667</v>
      </c>
      <c r="O79" s="14">
        <f t="shared" si="3"/>
        <v>3141.2612903225809</v>
      </c>
      <c r="P79" s="16">
        <v>3500</v>
      </c>
      <c r="Q79" s="2"/>
      <c r="R79" s="27">
        <f t="shared" si="4"/>
        <v>3500</v>
      </c>
      <c r="S79" s="20">
        <f t="shared" si="5"/>
        <v>1.1142021234535953</v>
      </c>
    </row>
    <row r="80" spans="1:19" x14ac:dyDescent="0.25">
      <c r="A80" s="2">
        <v>34698801</v>
      </c>
      <c r="B80" s="2" t="s">
        <v>40</v>
      </c>
      <c r="C80" s="13">
        <f t="shared" ref="C80:N80" si="29">+C29*1.3/C$53</f>
        <v>12.664516129032259</v>
      </c>
      <c r="D80" s="13">
        <f t="shared" si="29"/>
        <v>71.326666666666668</v>
      </c>
      <c r="E80" s="13">
        <f t="shared" si="29"/>
        <v>102.49032258064517</v>
      </c>
      <c r="F80" s="13">
        <f t="shared" si="29"/>
        <v>112.1774193548387</v>
      </c>
      <c r="G80" s="13">
        <f t="shared" si="29"/>
        <v>101.67857142857143</v>
      </c>
      <c r="H80" s="13">
        <f t="shared" si="29"/>
        <v>88.190322580645159</v>
      </c>
      <c r="I80" s="13">
        <f t="shared" si="29"/>
        <v>37.223333333333336</v>
      </c>
      <c r="J80" s="13">
        <f t="shared" si="29"/>
        <v>5.870967741935484</v>
      </c>
      <c r="K80" s="13">
        <f t="shared" si="29"/>
        <v>5.5466666666666669</v>
      </c>
      <c r="L80" s="13">
        <f t="shared" si="29"/>
        <v>4.9483870967741934</v>
      </c>
      <c r="M80" s="13">
        <f t="shared" si="29"/>
        <v>4.8645161290322587</v>
      </c>
      <c r="N80" s="13">
        <f t="shared" si="29"/>
        <v>5.5466666666666669</v>
      </c>
      <c r="O80" s="14">
        <f t="shared" si="3"/>
        <v>112.1774193548387</v>
      </c>
      <c r="P80" s="16">
        <v>200</v>
      </c>
      <c r="Q80" s="2"/>
      <c r="R80" s="27">
        <f t="shared" si="4"/>
        <v>200</v>
      </c>
      <c r="S80" s="20">
        <f t="shared" si="5"/>
        <v>1.7828900071890728</v>
      </c>
    </row>
    <row r="81" spans="1:19" x14ac:dyDescent="0.25">
      <c r="A81" s="2">
        <v>34699100</v>
      </c>
      <c r="B81" s="2" t="s">
        <v>41</v>
      </c>
      <c r="C81" s="13">
        <f t="shared" ref="C81:N81" si="30">+C30*1.3/C$53</f>
        <v>271.28064516129035</v>
      </c>
      <c r="D81" s="13">
        <f t="shared" si="30"/>
        <v>420.50666666666672</v>
      </c>
      <c r="E81" s="13">
        <f t="shared" si="30"/>
        <v>576.48709677419367</v>
      </c>
      <c r="F81" s="13">
        <f t="shared" si="30"/>
        <v>678.22258064516132</v>
      </c>
      <c r="G81" s="13">
        <f t="shared" si="30"/>
        <v>450.54285714285714</v>
      </c>
      <c r="H81" s="13">
        <f t="shared" si="30"/>
        <v>339.09032258064519</v>
      </c>
      <c r="I81" s="13">
        <f t="shared" si="30"/>
        <v>245.26666666666668</v>
      </c>
      <c r="J81" s="13">
        <f t="shared" si="30"/>
        <v>203.47096774193548</v>
      </c>
      <c r="K81" s="13">
        <f t="shared" si="30"/>
        <v>105.12666666666668</v>
      </c>
      <c r="L81" s="13">
        <f t="shared" si="30"/>
        <v>0</v>
      </c>
      <c r="M81" s="13">
        <f t="shared" si="30"/>
        <v>0</v>
      </c>
      <c r="N81" s="13">
        <f t="shared" si="30"/>
        <v>0</v>
      </c>
      <c r="O81" s="14">
        <f t="shared" si="3"/>
        <v>678.22258064516132</v>
      </c>
      <c r="P81" s="16">
        <v>800</v>
      </c>
      <c r="Q81" s="2"/>
      <c r="R81" s="27">
        <f t="shared" si="4"/>
        <v>800</v>
      </c>
      <c r="S81" s="20">
        <f t="shared" si="5"/>
        <v>1.1795537671998439</v>
      </c>
    </row>
    <row r="82" spans="1:19" x14ac:dyDescent="0.25">
      <c r="A82" s="2">
        <v>34699102</v>
      </c>
      <c r="B82" s="2" t="s">
        <v>41</v>
      </c>
      <c r="C82" s="13">
        <f t="shared" ref="C82:N82" si="31">+C31*1.3/C$53</f>
        <v>0</v>
      </c>
      <c r="D82" s="13">
        <f t="shared" si="31"/>
        <v>0</v>
      </c>
      <c r="E82" s="13">
        <f t="shared" si="31"/>
        <v>0</v>
      </c>
      <c r="F82" s="13">
        <f t="shared" si="31"/>
        <v>0</v>
      </c>
      <c r="G82" s="13">
        <f t="shared" si="31"/>
        <v>0</v>
      </c>
      <c r="H82" s="13">
        <f t="shared" si="31"/>
        <v>0</v>
      </c>
      <c r="I82" s="13">
        <f t="shared" si="31"/>
        <v>0</v>
      </c>
      <c r="J82" s="13">
        <f t="shared" si="31"/>
        <v>0</v>
      </c>
      <c r="K82" s="13">
        <f t="shared" si="31"/>
        <v>0</v>
      </c>
      <c r="L82" s="13">
        <f t="shared" si="31"/>
        <v>0</v>
      </c>
      <c r="M82" s="13">
        <f t="shared" si="31"/>
        <v>0</v>
      </c>
      <c r="N82" s="13">
        <f t="shared" si="31"/>
        <v>0</v>
      </c>
      <c r="O82" s="14">
        <f t="shared" si="3"/>
        <v>0</v>
      </c>
      <c r="P82" s="16">
        <v>0</v>
      </c>
      <c r="Q82" s="2"/>
      <c r="R82" s="27">
        <f t="shared" si="4"/>
        <v>0</v>
      </c>
      <c r="S82" s="20" t="e">
        <f t="shared" si="5"/>
        <v>#DIV/0!</v>
      </c>
    </row>
    <row r="83" spans="1:19" x14ac:dyDescent="0.25">
      <c r="A83" s="2">
        <v>34699501</v>
      </c>
      <c r="B83" s="2" t="s">
        <v>42</v>
      </c>
      <c r="C83" s="13">
        <f t="shared" ref="C83:N83" si="32">+C32*1.3/C$53</f>
        <v>0</v>
      </c>
      <c r="D83" s="13">
        <f t="shared" si="32"/>
        <v>0</v>
      </c>
      <c r="E83" s="13">
        <f t="shared" si="32"/>
        <v>0</v>
      </c>
      <c r="F83" s="13">
        <f t="shared" si="32"/>
        <v>0</v>
      </c>
      <c r="G83" s="13">
        <f t="shared" si="32"/>
        <v>0</v>
      </c>
      <c r="H83" s="13">
        <f t="shared" si="32"/>
        <v>0</v>
      </c>
      <c r="I83" s="13">
        <f t="shared" si="32"/>
        <v>0</v>
      </c>
      <c r="J83" s="13">
        <f t="shared" si="32"/>
        <v>0</v>
      </c>
      <c r="K83" s="13">
        <f t="shared" si="32"/>
        <v>0</v>
      </c>
      <c r="L83" s="13">
        <f t="shared" si="32"/>
        <v>0</v>
      </c>
      <c r="M83" s="13">
        <f t="shared" si="32"/>
        <v>0</v>
      </c>
      <c r="N83" s="13">
        <f t="shared" si="32"/>
        <v>0</v>
      </c>
      <c r="O83" s="14">
        <f t="shared" si="3"/>
        <v>0</v>
      </c>
      <c r="P83" s="16">
        <v>0</v>
      </c>
      <c r="Q83" s="2"/>
      <c r="R83" s="27">
        <f t="shared" si="4"/>
        <v>0</v>
      </c>
      <c r="S83" s="20" t="e">
        <f t="shared" si="5"/>
        <v>#DIV/0!</v>
      </c>
    </row>
    <row r="84" spans="1:19" x14ac:dyDescent="0.25">
      <c r="A84" s="2">
        <v>34699801</v>
      </c>
      <c r="B84" s="2" t="s">
        <v>43</v>
      </c>
      <c r="C84" s="13">
        <f t="shared" ref="C84:N84" si="33">+C33*1.3/C$53</f>
        <v>9.3096774193548395</v>
      </c>
      <c r="D84" s="13">
        <f t="shared" si="33"/>
        <v>229.19</v>
      </c>
      <c r="E84" s="13">
        <f t="shared" si="33"/>
        <v>350.79032258064518</v>
      </c>
      <c r="F84" s="13">
        <f t="shared" si="33"/>
        <v>381.15161290322584</v>
      </c>
      <c r="G84" s="13">
        <f t="shared" si="33"/>
        <v>332.24285714285719</v>
      </c>
      <c r="H84" s="13">
        <f t="shared" si="33"/>
        <v>283.60967741935485</v>
      </c>
      <c r="I84" s="13">
        <f t="shared" si="33"/>
        <v>106.08</v>
      </c>
      <c r="J84" s="13">
        <f t="shared" si="33"/>
        <v>9.0580645161290327</v>
      </c>
      <c r="K84" s="13">
        <f t="shared" si="33"/>
        <v>8.5366666666666671</v>
      </c>
      <c r="L84" s="13">
        <f t="shared" si="33"/>
        <v>7.5903225806451617</v>
      </c>
      <c r="M84" s="13">
        <f t="shared" si="33"/>
        <v>7.4645161290322584</v>
      </c>
      <c r="N84" s="13">
        <f t="shared" si="33"/>
        <v>8.4933333333333341</v>
      </c>
      <c r="O84" s="14">
        <f t="shared" si="3"/>
        <v>381.15161290322584</v>
      </c>
      <c r="P84" s="16">
        <v>500</v>
      </c>
      <c r="Q84" s="2"/>
      <c r="R84" s="27">
        <f t="shared" si="4"/>
        <v>500</v>
      </c>
      <c r="S84" s="20">
        <f t="shared" si="5"/>
        <v>1.3118139424663793</v>
      </c>
    </row>
    <row r="85" spans="1:19" x14ac:dyDescent="0.25">
      <c r="A85" s="2">
        <v>34700001</v>
      </c>
      <c r="B85" s="2" t="s">
        <v>44</v>
      </c>
      <c r="C85" s="13">
        <f t="shared" ref="C85:N85" si="34">+C34*1.3/C$53</f>
        <v>0</v>
      </c>
      <c r="D85" s="13">
        <f t="shared" si="34"/>
        <v>43.073333333333338</v>
      </c>
      <c r="E85" s="13">
        <f t="shared" si="34"/>
        <v>66.845161290322594</v>
      </c>
      <c r="F85" s="13">
        <f t="shared" si="34"/>
        <v>72.758064516129039</v>
      </c>
      <c r="G85" s="13">
        <f t="shared" si="34"/>
        <v>63.096428571428575</v>
      </c>
      <c r="H85" s="13">
        <f t="shared" si="34"/>
        <v>53.761290322580649</v>
      </c>
      <c r="I85" s="13">
        <f t="shared" si="34"/>
        <v>18.893333333333334</v>
      </c>
      <c r="J85" s="13">
        <f t="shared" si="34"/>
        <v>0</v>
      </c>
      <c r="K85" s="13">
        <f t="shared" si="34"/>
        <v>0</v>
      </c>
      <c r="L85" s="13">
        <f t="shared" si="34"/>
        <v>0</v>
      </c>
      <c r="M85" s="13">
        <f t="shared" si="34"/>
        <v>0</v>
      </c>
      <c r="N85" s="13">
        <f t="shared" si="34"/>
        <v>0</v>
      </c>
      <c r="O85" s="14">
        <f t="shared" si="3"/>
        <v>72.758064516129039</v>
      </c>
      <c r="P85" s="16">
        <v>0</v>
      </c>
      <c r="Q85" s="19">
        <v>100</v>
      </c>
      <c r="R85" s="27">
        <f t="shared" si="4"/>
        <v>100</v>
      </c>
      <c r="S85" s="20">
        <f t="shared" si="5"/>
        <v>1.3744180891154953</v>
      </c>
    </row>
    <row r="86" spans="1:19" x14ac:dyDescent="0.25">
      <c r="A86" s="2">
        <v>34700301</v>
      </c>
      <c r="B86" s="2" t="s">
        <v>45</v>
      </c>
      <c r="C86" s="13">
        <f t="shared" ref="C86:N86" si="35">+C35*1.3/C$53</f>
        <v>0</v>
      </c>
      <c r="D86" s="13">
        <f t="shared" si="35"/>
        <v>0</v>
      </c>
      <c r="E86" s="13">
        <f t="shared" si="35"/>
        <v>0</v>
      </c>
      <c r="F86" s="13">
        <f t="shared" si="35"/>
        <v>0</v>
      </c>
      <c r="G86" s="13">
        <f t="shared" si="35"/>
        <v>0</v>
      </c>
      <c r="H86" s="13">
        <f t="shared" si="35"/>
        <v>0</v>
      </c>
      <c r="I86" s="13">
        <f t="shared" si="35"/>
        <v>0</v>
      </c>
      <c r="J86" s="13">
        <f t="shared" si="35"/>
        <v>0</v>
      </c>
      <c r="K86" s="13">
        <f t="shared" si="35"/>
        <v>0</v>
      </c>
      <c r="L86" s="13">
        <f t="shared" si="35"/>
        <v>0</v>
      </c>
      <c r="M86" s="13">
        <f t="shared" si="35"/>
        <v>0</v>
      </c>
      <c r="N86" s="13">
        <f t="shared" si="35"/>
        <v>0</v>
      </c>
      <c r="O86" s="14">
        <f t="shared" si="3"/>
        <v>0</v>
      </c>
      <c r="P86" s="16">
        <v>100</v>
      </c>
      <c r="Q86" s="18">
        <v>-50</v>
      </c>
      <c r="R86" s="27">
        <f t="shared" si="4"/>
        <v>50</v>
      </c>
      <c r="S86" s="20" t="e">
        <f t="shared" si="5"/>
        <v>#DIV/0!</v>
      </c>
    </row>
    <row r="87" spans="1:19" x14ac:dyDescent="0.25">
      <c r="A87" s="2">
        <v>34700501</v>
      </c>
      <c r="B87" s="2" t="s">
        <v>46</v>
      </c>
      <c r="C87" s="13">
        <f t="shared" ref="C87:N87" si="36">+C36*1.3/C$53</f>
        <v>0</v>
      </c>
      <c r="D87" s="13">
        <f t="shared" si="36"/>
        <v>0</v>
      </c>
      <c r="E87" s="13">
        <f t="shared" si="36"/>
        <v>0</v>
      </c>
      <c r="F87" s="13">
        <f t="shared" si="36"/>
        <v>0</v>
      </c>
      <c r="G87" s="13">
        <f t="shared" si="36"/>
        <v>0</v>
      </c>
      <c r="H87" s="13">
        <f t="shared" si="36"/>
        <v>0</v>
      </c>
      <c r="I87" s="13">
        <f t="shared" si="36"/>
        <v>0</v>
      </c>
      <c r="J87" s="13">
        <f t="shared" si="36"/>
        <v>0</v>
      </c>
      <c r="K87" s="13">
        <f t="shared" si="36"/>
        <v>0</v>
      </c>
      <c r="L87" s="13">
        <f t="shared" si="36"/>
        <v>0</v>
      </c>
      <c r="M87" s="13">
        <f t="shared" si="36"/>
        <v>0</v>
      </c>
      <c r="N87" s="13">
        <f t="shared" si="36"/>
        <v>0</v>
      </c>
      <c r="O87" s="14">
        <f t="shared" si="3"/>
        <v>0</v>
      </c>
      <c r="P87" s="16">
        <v>0</v>
      </c>
      <c r="Q87" s="2"/>
      <c r="R87" s="27">
        <f t="shared" si="4"/>
        <v>0</v>
      </c>
      <c r="S87" s="20" t="e">
        <f t="shared" si="5"/>
        <v>#DIV/0!</v>
      </c>
    </row>
    <row r="88" spans="1:19" x14ac:dyDescent="0.25">
      <c r="A88" s="2">
        <v>34700701</v>
      </c>
      <c r="B88" s="2" t="s">
        <v>47</v>
      </c>
      <c r="C88" s="13">
        <f t="shared" ref="C88:N88" si="37">+C37*1.3/C$53</f>
        <v>0</v>
      </c>
      <c r="D88" s="13">
        <f t="shared" si="37"/>
        <v>0</v>
      </c>
      <c r="E88" s="13">
        <f t="shared" si="37"/>
        <v>0</v>
      </c>
      <c r="F88" s="13">
        <f t="shared" si="37"/>
        <v>0</v>
      </c>
      <c r="G88" s="13">
        <f t="shared" si="37"/>
        <v>0</v>
      </c>
      <c r="H88" s="13">
        <f t="shared" si="37"/>
        <v>0</v>
      </c>
      <c r="I88" s="13">
        <f t="shared" si="37"/>
        <v>0</v>
      </c>
      <c r="J88" s="13">
        <f t="shared" si="37"/>
        <v>0</v>
      </c>
      <c r="K88" s="13">
        <f t="shared" si="37"/>
        <v>0</v>
      </c>
      <c r="L88" s="13">
        <f t="shared" si="37"/>
        <v>0</v>
      </c>
      <c r="M88" s="13">
        <f t="shared" si="37"/>
        <v>0</v>
      </c>
      <c r="N88" s="13">
        <f t="shared" si="37"/>
        <v>0</v>
      </c>
      <c r="O88" s="14">
        <f t="shared" si="3"/>
        <v>0</v>
      </c>
      <c r="P88" s="16">
        <v>0</v>
      </c>
      <c r="Q88" s="2"/>
      <c r="R88" s="27">
        <f t="shared" si="4"/>
        <v>0</v>
      </c>
      <c r="S88" s="20" t="e">
        <f t="shared" si="5"/>
        <v>#DIV/0!</v>
      </c>
    </row>
    <row r="89" spans="1:19" x14ac:dyDescent="0.25">
      <c r="A89" s="2">
        <v>34701101</v>
      </c>
      <c r="B89" s="2" t="s">
        <v>48</v>
      </c>
      <c r="C89" s="13">
        <f t="shared" ref="C89:N89" si="38">+C38*1.3/C$53</f>
        <v>1.6354838709677419</v>
      </c>
      <c r="D89" s="13">
        <f t="shared" si="38"/>
        <v>1.8633333333333333</v>
      </c>
      <c r="E89" s="13">
        <f t="shared" si="38"/>
        <v>2.0129032258064519</v>
      </c>
      <c r="F89" s="13">
        <f t="shared" si="38"/>
        <v>2.0548387096774197</v>
      </c>
      <c r="G89" s="13">
        <f t="shared" si="38"/>
        <v>2.0892857142857144</v>
      </c>
      <c r="H89" s="13">
        <f t="shared" si="38"/>
        <v>1.8870967741935485</v>
      </c>
      <c r="I89" s="13">
        <f t="shared" si="38"/>
        <v>1.7766666666666668</v>
      </c>
      <c r="J89" s="13">
        <f t="shared" si="38"/>
        <v>1.5935483870967742</v>
      </c>
      <c r="K89" s="13">
        <f t="shared" si="38"/>
        <v>1.5166666666666666</v>
      </c>
      <c r="L89" s="13">
        <f t="shared" si="38"/>
        <v>1.3419354838709678</v>
      </c>
      <c r="M89" s="13">
        <f t="shared" si="38"/>
        <v>1.3</v>
      </c>
      <c r="N89" s="13">
        <f t="shared" si="38"/>
        <v>1.4733333333333334</v>
      </c>
      <c r="O89" s="14">
        <f t="shared" si="3"/>
        <v>2.0892857142857144</v>
      </c>
      <c r="P89" s="16">
        <v>50</v>
      </c>
      <c r="Q89" s="2"/>
      <c r="R89" s="27">
        <f t="shared" si="4"/>
        <v>50</v>
      </c>
      <c r="S89" s="20">
        <f t="shared" si="5"/>
        <v>23.931623931623932</v>
      </c>
    </row>
    <row r="90" spans="1:19" x14ac:dyDescent="0.25">
      <c r="A90" s="2">
        <v>34701601</v>
      </c>
      <c r="B90" s="2" t="s">
        <v>49</v>
      </c>
      <c r="C90" s="13">
        <f t="shared" ref="C90:N90" si="39">+C39*1.3/C$53</f>
        <v>0</v>
      </c>
      <c r="D90" s="13">
        <f t="shared" si="39"/>
        <v>569.48666666666679</v>
      </c>
      <c r="E90" s="13">
        <f t="shared" si="39"/>
        <v>884.1258064516129</v>
      </c>
      <c r="F90" s="13">
        <f t="shared" si="39"/>
        <v>962.37741935483871</v>
      </c>
      <c r="G90" s="13">
        <f t="shared" si="39"/>
        <v>834.27499999999998</v>
      </c>
      <c r="H90" s="13">
        <f t="shared" si="39"/>
        <v>710.97419354838712</v>
      </c>
      <c r="I90" s="13">
        <f t="shared" si="39"/>
        <v>250.07666666666668</v>
      </c>
      <c r="J90" s="13">
        <f t="shared" si="39"/>
        <v>0</v>
      </c>
      <c r="K90" s="13">
        <f t="shared" si="39"/>
        <v>0</v>
      </c>
      <c r="L90" s="13">
        <f t="shared" si="39"/>
        <v>0</v>
      </c>
      <c r="M90" s="13">
        <f t="shared" si="39"/>
        <v>0</v>
      </c>
      <c r="N90" s="13">
        <f t="shared" si="39"/>
        <v>0</v>
      </c>
      <c r="O90" s="14">
        <f t="shared" si="3"/>
        <v>962.37741935483871</v>
      </c>
      <c r="P90" s="16">
        <v>1200</v>
      </c>
      <c r="Q90" s="2"/>
      <c r="R90" s="27">
        <f t="shared" si="4"/>
        <v>1200</v>
      </c>
      <c r="S90" s="20">
        <f t="shared" si="5"/>
        <v>1.2469120491256531</v>
      </c>
    </row>
    <row r="91" spans="1:19" x14ac:dyDescent="0.25">
      <c r="A91" s="2">
        <v>34701602</v>
      </c>
      <c r="B91" s="2" t="s">
        <v>49</v>
      </c>
      <c r="C91" s="13">
        <f t="shared" ref="C91:N91" si="40">+C40*1.3/C$53</f>
        <v>0</v>
      </c>
      <c r="D91" s="13">
        <f t="shared" si="40"/>
        <v>0</v>
      </c>
      <c r="E91" s="13">
        <f t="shared" si="40"/>
        <v>0</v>
      </c>
      <c r="F91" s="13">
        <f t="shared" si="40"/>
        <v>0</v>
      </c>
      <c r="G91" s="13">
        <f t="shared" si="40"/>
        <v>0</v>
      </c>
      <c r="H91" s="13">
        <f t="shared" si="40"/>
        <v>0</v>
      </c>
      <c r="I91" s="13">
        <f t="shared" si="40"/>
        <v>0</v>
      </c>
      <c r="J91" s="13">
        <f t="shared" si="40"/>
        <v>0</v>
      </c>
      <c r="K91" s="13">
        <f t="shared" si="40"/>
        <v>0</v>
      </c>
      <c r="L91" s="13">
        <f t="shared" si="40"/>
        <v>0</v>
      </c>
      <c r="M91" s="13">
        <f t="shared" si="40"/>
        <v>0</v>
      </c>
      <c r="N91" s="13">
        <f t="shared" si="40"/>
        <v>0</v>
      </c>
      <c r="O91" s="14">
        <f t="shared" si="3"/>
        <v>0</v>
      </c>
      <c r="P91" s="16">
        <v>0</v>
      </c>
      <c r="Q91" s="2"/>
      <c r="R91" s="27">
        <f t="shared" si="4"/>
        <v>0</v>
      </c>
      <c r="S91" s="20" t="e">
        <f t="shared" si="5"/>
        <v>#DIV/0!</v>
      </c>
    </row>
    <row r="92" spans="1:19" x14ac:dyDescent="0.25">
      <c r="A92" s="2">
        <v>34701603</v>
      </c>
      <c r="B92" s="2" t="s">
        <v>49</v>
      </c>
      <c r="C92" s="13">
        <f t="shared" ref="C92:N92" si="41">+C41*1.3/C$53</f>
        <v>0</v>
      </c>
      <c r="D92" s="13">
        <f t="shared" si="41"/>
        <v>0</v>
      </c>
      <c r="E92" s="13">
        <f t="shared" si="41"/>
        <v>0</v>
      </c>
      <c r="F92" s="13">
        <f t="shared" si="41"/>
        <v>0</v>
      </c>
      <c r="G92" s="13">
        <f t="shared" si="41"/>
        <v>0</v>
      </c>
      <c r="H92" s="13">
        <f t="shared" si="41"/>
        <v>0</v>
      </c>
      <c r="I92" s="13">
        <f t="shared" si="41"/>
        <v>0</v>
      </c>
      <c r="J92" s="13">
        <f t="shared" si="41"/>
        <v>0</v>
      </c>
      <c r="K92" s="13">
        <f t="shared" si="41"/>
        <v>0</v>
      </c>
      <c r="L92" s="13">
        <f t="shared" si="41"/>
        <v>0</v>
      </c>
      <c r="M92" s="13">
        <f t="shared" si="41"/>
        <v>0</v>
      </c>
      <c r="N92" s="13">
        <f t="shared" si="41"/>
        <v>0</v>
      </c>
      <c r="O92" s="14">
        <f t="shared" si="3"/>
        <v>0</v>
      </c>
      <c r="P92" s="16">
        <v>0</v>
      </c>
      <c r="Q92" s="2"/>
      <c r="R92" s="27">
        <f t="shared" si="4"/>
        <v>0</v>
      </c>
      <c r="S92" s="20" t="e">
        <f t="shared" si="5"/>
        <v>#DIV/0!</v>
      </c>
    </row>
    <row r="93" spans="1:19" x14ac:dyDescent="0.25">
      <c r="A93" s="2">
        <v>34701604</v>
      </c>
      <c r="B93" s="2" t="s">
        <v>49</v>
      </c>
      <c r="C93" s="13">
        <f t="shared" ref="C93:N93" si="42">+C42*1.3/C$53</f>
        <v>0</v>
      </c>
      <c r="D93" s="13">
        <f t="shared" si="42"/>
        <v>0</v>
      </c>
      <c r="E93" s="13">
        <f t="shared" si="42"/>
        <v>0</v>
      </c>
      <c r="F93" s="13">
        <f t="shared" si="42"/>
        <v>0</v>
      </c>
      <c r="G93" s="13">
        <f t="shared" si="42"/>
        <v>0</v>
      </c>
      <c r="H93" s="13">
        <f t="shared" si="42"/>
        <v>0</v>
      </c>
      <c r="I93" s="13">
        <f t="shared" si="42"/>
        <v>0</v>
      </c>
      <c r="J93" s="13">
        <f t="shared" si="42"/>
        <v>0</v>
      </c>
      <c r="K93" s="13">
        <f t="shared" si="42"/>
        <v>0</v>
      </c>
      <c r="L93" s="13">
        <f t="shared" si="42"/>
        <v>0</v>
      </c>
      <c r="M93" s="13">
        <f t="shared" si="42"/>
        <v>0</v>
      </c>
      <c r="N93" s="13">
        <f t="shared" si="42"/>
        <v>0</v>
      </c>
      <c r="O93" s="14">
        <f t="shared" si="3"/>
        <v>0</v>
      </c>
      <c r="P93" s="16">
        <v>0</v>
      </c>
      <c r="Q93" s="2"/>
      <c r="R93" s="27">
        <f t="shared" si="4"/>
        <v>0</v>
      </c>
      <c r="S93" s="20" t="e">
        <f t="shared" si="5"/>
        <v>#DIV/0!</v>
      </c>
    </row>
    <row r="94" spans="1:19" x14ac:dyDescent="0.25">
      <c r="A94" s="2">
        <v>34701701</v>
      </c>
      <c r="B94" s="2" t="s">
        <v>50</v>
      </c>
      <c r="C94" s="13">
        <f t="shared" ref="C94:N94" si="43">+C43*1.3/C$53</f>
        <v>22.729032258064517</v>
      </c>
      <c r="D94" s="13">
        <f t="shared" si="43"/>
        <v>670.49666666666667</v>
      </c>
      <c r="E94" s="13">
        <f t="shared" si="43"/>
        <v>1028.6774193548388</v>
      </c>
      <c r="F94" s="13">
        <f t="shared" si="43"/>
        <v>1118.0419354838712</v>
      </c>
      <c r="G94" s="13">
        <f t="shared" si="43"/>
        <v>973.65357142857135</v>
      </c>
      <c r="H94" s="13">
        <f t="shared" si="43"/>
        <v>830.90967741935481</v>
      </c>
      <c r="I94" s="13">
        <f t="shared" si="43"/>
        <v>307.62333333333333</v>
      </c>
      <c r="J94" s="13">
        <f t="shared" si="43"/>
        <v>22.058064516129033</v>
      </c>
      <c r="K94" s="13">
        <f t="shared" si="43"/>
        <v>20.843333333333337</v>
      </c>
      <c r="L94" s="13">
        <f t="shared" si="43"/>
        <v>18.535483870967742</v>
      </c>
      <c r="M94" s="13">
        <f t="shared" si="43"/>
        <v>18.241935483870968</v>
      </c>
      <c r="N94" s="13">
        <f t="shared" si="43"/>
        <v>20.713333333333331</v>
      </c>
      <c r="O94" s="14">
        <f t="shared" si="3"/>
        <v>1118.0419354838712</v>
      </c>
      <c r="P94" s="16">
        <v>1200</v>
      </c>
      <c r="Q94" s="18">
        <v>100</v>
      </c>
      <c r="R94" s="27">
        <f t="shared" si="4"/>
        <v>1300</v>
      </c>
      <c r="S94" s="20">
        <f t="shared" si="5"/>
        <v>1.1627470837552978</v>
      </c>
    </row>
    <row r="95" spans="1:19" x14ac:dyDescent="0.25">
      <c r="A95" s="2">
        <v>34701801</v>
      </c>
      <c r="B95" s="2" t="s">
        <v>51</v>
      </c>
      <c r="C95" s="13">
        <f t="shared" ref="C95:N95" si="44">+C44*1.3/C$53</f>
        <v>0</v>
      </c>
      <c r="D95" s="13">
        <f t="shared" si="44"/>
        <v>0</v>
      </c>
      <c r="E95" s="13">
        <f t="shared" si="44"/>
        <v>0</v>
      </c>
      <c r="F95" s="13">
        <f t="shared" si="44"/>
        <v>0</v>
      </c>
      <c r="G95" s="13">
        <f t="shared" si="44"/>
        <v>0</v>
      </c>
      <c r="H95" s="13">
        <f t="shared" si="44"/>
        <v>0</v>
      </c>
      <c r="I95" s="13">
        <f t="shared" si="44"/>
        <v>0</v>
      </c>
      <c r="J95" s="13">
        <f t="shared" si="44"/>
        <v>0</v>
      </c>
      <c r="K95" s="13">
        <f t="shared" si="44"/>
        <v>0</v>
      </c>
      <c r="L95" s="13">
        <f t="shared" si="44"/>
        <v>0</v>
      </c>
      <c r="M95" s="13">
        <f t="shared" si="44"/>
        <v>0</v>
      </c>
      <c r="N95" s="13">
        <f t="shared" si="44"/>
        <v>0</v>
      </c>
      <c r="O95" s="14">
        <f t="shared" si="3"/>
        <v>0</v>
      </c>
      <c r="P95" s="16">
        <v>0</v>
      </c>
      <c r="Q95" s="2"/>
      <c r="R95" s="27">
        <f t="shared" si="4"/>
        <v>0</v>
      </c>
      <c r="S95" s="20" t="e">
        <f t="shared" si="5"/>
        <v>#DIV/0!</v>
      </c>
    </row>
    <row r="96" spans="1:19" x14ac:dyDescent="0.25">
      <c r="A96" s="2">
        <v>34702301</v>
      </c>
      <c r="B96" s="2" t="s">
        <v>52</v>
      </c>
      <c r="C96" s="13">
        <f t="shared" ref="C96:N96" si="45">+C45*1.3/C$53</f>
        <v>0</v>
      </c>
      <c r="D96" s="13">
        <f t="shared" si="45"/>
        <v>0</v>
      </c>
      <c r="E96" s="13">
        <f t="shared" si="45"/>
        <v>0</v>
      </c>
      <c r="F96" s="13">
        <f t="shared" si="45"/>
        <v>0</v>
      </c>
      <c r="G96" s="13">
        <f t="shared" si="45"/>
        <v>0</v>
      </c>
      <c r="H96" s="13">
        <f t="shared" si="45"/>
        <v>0</v>
      </c>
      <c r="I96" s="13">
        <f t="shared" si="45"/>
        <v>0</v>
      </c>
      <c r="J96" s="13">
        <f t="shared" si="45"/>
        <v>0</v>
      </c>
      <c r="K96" s="13">
        <f t="shared" si="45"/>
        <v>0</v>
      </c>
      <c r="L96" s="13">
        <f t="shared" si="45"/>
        <v>0</v>
      </c>
      <c r="M96" s="13">
        <f t="shared" si="45"/>
        <v>0</v>
      </c>
      <c r="N96" s="13">
        <f t="shared" si="45"/>
        <v>0</v>
      </c>
      <c r="O96" s="14">
        <f t="shared" si="3"/>
        <v>0</v>
      </c>
      <c r="P96" s="16">
        <v>0</v>
      </c>
      <c r="Q96" s="2"/>
      <c r="R96" s="27">
        <f t="shared" si="4"/>
        <v>0</v>
      </c>
      <c r="S96" s="20" t="e">
        <f t="shared" si="5"/>
        <v>#DIV/0!</v>
      </c>
    </row>
    <row r="97" spans="1:19" x14ac:dyDescent="0.25">
      <c r="A97" s="2">
        <v>34702501</v>
      </c>
      <c r="B97" s="2" t="s">
        <v>53</v>
      </c>
      <c r="C97" s="13">
        <f t="shared" ref="C97:N97" si="46">+C46*1.3/C$53</f>
        <v>0</v>
      </c>
      <c r="D97" s="13">
        <f t="shared" si="46"/>
        <v>0</v>
      </c>
      <c r="E97" s="13">
        <f t="shared" si="46"/>
        <v>0</v>
      </c>
      <c r="F97" s="13">
        <f t="shared" si="46"/>
        <v>0</v>
      </c>
      <c r="G97" s="13">
        <f t="shared" si="46"/>
        <v>0</v>
      </c>
      <c r="H97" s="13">
        <f t="shared" si="46"/>
        <v>0</v>
      </c>
      <c r="I97" s="13">
        <f t="shared" si="46"/>
        <v>0</v>
      </c>
      <c r="J97" s="13">
        <f t="shared" si="46"/>
        <v>0</v>
      </c>
      <c r="K97" s="13">
        <f t="shared" si="46"/>
        <v>0</v>
      </c>
      <c r="L97" s="13">
        <f t="shared" si="46"/>
        <v>0</v>
      </c>
      <c r="M97" s="13">
        <f t="shared" si="46"/>
        <v>0</v>
      </c>
      <c r="N97" s="13">
        <f t="shared" si="46"/>
        <v>0</v>
      </c>
      <c r="O97" s="14">
        <f t="shared" si="3"/>
        <v>0</v>
      </c>
      <c r="P97" s="16">
        <v>0</v>
      </c>
      <c r="Q97" s="2"/>
      <c r="R97" s="27">
        <f t="shared" si="4"/>
        <v>0</v>
      </c>
      <c r="S97" s="20" t="e">
        <f t="shared" si="5"/>
        <v>#DIV/0!</v>
      </c>
    </row>
    <row r="98" spans="1:19" x14ac:dyDescent="0.25">
      <c r="A98" s="2">
        <v>34702600</v>
      </c>
      <c r="B98" s="2" t="s">
        <v>54</v>
      </c>
      <c r="C98" s="13">
        <f t="shared" ref="C98:N98" si="47">+C47*1.3/C$53</f>
        <v>48.016129032258064</v>
      </c>
      <c r="D98" s="13">
        <f t="shared" si="47"/>
        <v>1407.38</v>
      </c>
      <c r="E98" s="13">
        <f t="shared" si="47"/>
        <v>2157.3290322580642</v>
      </c>
      <c r="F98" s="13">
        <f t="shared" si="47"/>
        <v>2346.5838709677423</v>
      </c>
      <c r="G98" s="13">
        <f t="shared" si="47"/>
        <v>2046.0142857142857</v>
      </c>
      <c r="H98" s="13">
        <f t="shared" si="47"/>
        <v>1747.116129032258</v>
      </c>
      <c r="I98" s="13">
        <f t="shared" si="47"/>
        <v>644.15</v>
      </c>
      <c r="J98" s="13">
        <f t="shared" si="47"/>
        <v>38.748387096774195</v>
      </c>
      <c r="K98" s="13">
        <f t="shared" si="47"/>
        <v>36.659999999999997</v>
      </c>
      <c r="L98" s="13">
        <f t="shared" si="47"/>
        <v>32.62580645161291</v>
      </c>
      <c r="M98" s="13">
        <f t="shared" si="47"/>
        <v>32.08064516129032</v>
      </c>
      <c r="N98" s="13">
        <f t="shared" si="47"/>
        <v>36.4</v>
      </c>
      <c r="O98" s="14">
        <f t="shared" si="3"/>
        <v>2346.5838709677423</v>
      </c>
      <c r="P98" s="16">
        <v>3000</v>
      </c>
      <c r="Q98" s="2"/>
      <c r="R98" s="27">
        <f t="shared" si="4"/>
        <v>3000</v>
      </c>
      <c r="S98" s="20">
        <f t="shared" si="5"/>
        <v>1.2784541976600161</v>
      </c>
    </row>
    <row r="99" spans="1:19" x14ac:dyDescent="0.25">
      <c r="A99" s="2">
        <v>34702603</v>
      </c>
      <c r="B99" s="2" t="s">
        <v>54</v>
      </c>
      <c r="C99" s="13">
        <f t="shared" ref="C99:N99" si="48">+C48*1.3/C$53</f>
        <v>0</v>
      </c>
      <c r="D99" s="13">
        <f t="shared" si="48"/>
        <v>0</v>
      </c>
      <c r="E99" s="13">
        <f t="shared" si="48"/>
        <v>0</v>
      </c>
      <c r="F99" s="13">
        <f t="shared" si="48"/>
        <v>0</v>
      </c>
      <c r="G99" s="13">
        <f t="shared" si="48"/>
        <v>0</v>
      </c>
      <c r="H99" s="13">
        <f t="shared" si="48"/>
        <v>0</v>
      </c>
      <c r="I99" s="13">
        <f t="shared" si="48"/>
        <v>0</v>
      </c>
      <c r="J99" s="13">
        <f t="shared" si="48"/>
        <v>0</v>
      </c>
      <c r="K99" s="13">
        <f t="shared" si="48"/>
        <v>0</v>
      </c>
      <c r="L99" s="13">
        <f t="shared" si="48"/>
        <v>0</v>
      </c>
      <c r="M99" s="13">
        <f t="shared" si="48"/>
        <v>0</v>
      </c>
      <c r="N99" s="13">
        <f t="shared" si="48"/>
        <v>0</v>
      </c>
      <c r="O99" s="14">
        <f t="shared" si="3"/>
        <v>0</v>
      </c>
      <c r="P99" s="16">
        <v>0</v>
      </c>
      <c r="Q99" s="2"/>
      <c r="R99" s="27">
        <f t="shared" si="4"/>
        <v>0</v>
      </c>
      <c r="S99" s="20" t="e">
        <f t="shared" si="5"/>
        <v>#DIV/0!</v>
      </c>
    </row>
    <row r="100" spans="1:19" x14ac:dyDescent="0.25">
      <c r="A100" s="2">
        <v>50068601</v>
      </c>
      <c r="B100" s="2" t="s">
        <v>55</v>
      </c>
      <c r="C100" s="13">
        <f t="shared" ref="C100:N100" si="49">+C49*1.3/C$53</f>
        <v>0</v>
      </c>
      <c r="D100" s="13">
        <f t="shared" si="49"/>
        <v>0</v>
      </c>
      <c r="E100" s="13">
        <f t="shared" si="49"/>
        <v>0</v>
      </c>
      <c r="F100" s="13">
        <f t="shared" si="49"/>
        <v>0</v>
      </c>
      <c r="G100" s="13">
        <f t="shared" si="49"/>
        <v>0</v>
      </c>
      <c r="H100" s="13">
        <f t="shared" si="49"/>
        <v>0</v>
      </c>
      <c r="I100" s="13">
        <f t="shared" si="49"/>
        <v>0</v>
      </c>
      <c r="J100" s="13">
        <f t="shared" si="49"/>
        <v>0</v>
      </c>
      <c r="K100" s="13">
        <f t="shared" si="49"/>
        <v>0</v>
      </c>
      <c r="L100" s="13">
        <f t="shared" si="49"/>
        <v>0</v>
      </c>
      <c r="M100" s="13">
        <f t="shared" si="49"/>
        <v>0</v>
      </c>
      <c r="N100" s="13">
        <f t="shared" si="49"/>
        <v>0</v>
      </c>
      <c r="O100" s="14">
        <f t="shared" si="3"/>
        <v>0</v>
      </c>
      <c r="P100" s="16">
        <v>0</v>
      </c>
      <c r="Q100" s="2"/>
      <c r="R100" s="27">
        <f t="shared" si="4"/>
        <v>0</v>
      </c>
      <c r="S100" s="20" t="e">
        <f t="shared" si="5"/>
        <v>#DIV/0!</v>
      </c>
    </row>
    <row r="101" spans="1:19" x14ac:dyDescent="0.25">
      <c r="C101" s="24">
        <f t="shared" ref="C101:Q101" si="50">SUM(C55:C100)</f>
        <v>75232.34193548387</v>
      </c>
      <c r="D101" s="24">
        <f t="shared" si="50"/>
        <v>225526.99000000002</v>
      </c>
      <c r="E101" s="24">
        <f t="shared" si="50"/>
        <v>305309.27741935477</v>
      </c>
      <c r="F101" s="24">
        <f t="shared" si="50"/>
        <v>333016.72258064523</v>
      </c>
      <c r="G101" s="24">
        <f t="shared" si="50"/>
        <v>323457.78214285726</v>
      </c>
      <c r="H101" s="24">
        <f t="shared" si="50"/>
        <v>279095.95161290315</v>
      </c>
      <c r="I101" s="24">
        <f t="shared" si="50"/>
        <v>152640.40999999997</v>
      </c>
      <c r="J101" s="24">
        <f t="shared" si="50"/>
        <v>58016.232258064527</v>
      </c>
      <c r="K101" s="24">
        <f t="shared" si="50"/>
        <v>50165.83</v>
      </c>
      <c r="L101" s="24">
        <f t="shared" si="50"/>
        <v>40156.370967741932</v>
      </c>
      <c r="M101" s="24">
        <f t="shared" si="50"/>
        <v>38645.016129032265</v>
      </c>
      <c r="N101" s="24">
        <f t="shared" si="50"/>
        <v>42237.650000000009</v>
      </c>
      <c r="O101" s="24">
        <f t="shared" si="50"/>
        <v>335595.89711981575</v>
      </c>
      <c r="P101" s="24">
        <f t="shared" si="50"/>
        <v>415900</v>
      </c>
      <c r="Q101" s="24">
        <f t="shared" si="50"/>
        <v>-30650</v>
      </c>
      <c r="R101" s="24">
        <f>SUM(R55:R100)</f>
        <v>385250</v>
      </c>
      <c r="S101" s="21">
        <f t="shared" si="5"/>
        <v>1.1479580152985498</v>
      </c>
    </row>
    <row r="103" spans="1:19" x14ac:dyDescent="0.25">
      <c r="O103" s="26"/>
      <c r="P103" s="23"/>
      <c r="Q103" s="23"/>
      <c r="R103" s="26"/>
      <c r="S103" s="22"/>
    </row>
  </sheetData>
  <mergeCells count="1">
    <mergeCell ref="P74:P7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VOLUMI_CG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CC. Cecchini</dc:creator>
  <cp:lastModifiedBy>Claudio CC. Cecchini</cp:lastModifiedBy>
  <dcterms:created xsi:type="dcterms:W3CDTF">2018-04-26T14:06:20Z</dcterms:created>
  <dcterms:modified xsi:type="dcterms:W3CDTF">2018-04-26T15:59:08Z</dcterms:modified>
</cp:coreProperties>
</file>